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FA94B445-ADF2-4A2E-A9B4-32299273F75B}" xr6:coauthVersionLast="47" xr6:coauthVersionMax="47" xr10:uidLastSave="{00000000-0000-0000-0000-000000000000}"/>
  <bookViews>
    <workbookView xWindow="5820" yWindow="4305" windowWidth="29265" windowHeight="15555" xr2:uid="{042E6737-9E3B-47AC-BA25-7EBC2A9554C0}"/>
  </bookViews>
  <sheets>
    <sheet name="WP Schedule 16 ISO Non-Inc" sheetId="1"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#REF!</definedName>
    <definedName name="__123Graph_A" hidden="1">#REF!</definedName>
    <definedName name="__123Graph_B" localSheetId="0" hidden="1">#REF!</definedName>
    <definedName name="__123Graph_B" hidden="1">#REF!</definedName>
    <definedName name="__123Graph_C" localSheetId="0" hidden="1">#REF!</definedName>
    <definedName name="__123Graph_C" hidden="1">#REF!</definedName>
    <definedName name="__123Graph_LBL_A" localSheetId="0" hidden="1">#REF!</definedName>
    <definedName name="__123Graph_LBL_A" hidden="1">#REF!</definedName>
    <definedName name="_049_5005" localSheetId="0">#REF!</definedName>
    <definedName name="_049_5005">#REF!</definedName>
    <definedName name="_1">#REF!</definedName>
    <definedName name="_1STAFT" localSheetId="0">#REF!</definedName>
    <definedName name="_1STAFT">#REF!</definedName>
    <definedName name="_2">#REF!</definedName>
    <definedName name="_2Module_EC_Cap_F_.RatioCal4" localSheetId="0">'WP Schedule 16 ISO Non-Inc'!_2Module_EC_Cap_F_.RatioCal4</definedName>
    <definedName name="_2Module_EC_Cap_F_.RatioCal4">#N/A</definedName>
    <definedName name="_3">#REF!</definedName>
    <definedName name="_4">#REF!</definedName>
    <definedName name="_4Module_EC_Cap_F_.RatioCal4">#REF!</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#REF!</definedName>
    <definedName name="_Fill" hidden="1">#REF!</definedName>
    <definedName name="_xlnm._FilterDatabase" localSheetId="0" hidden="1">'WP Schedule 16 ISO Non-Inc'!$B$3:$O$331</definedName>
    <definedName name="_Kap1" localSheetId="0">#REF!</definedName>
    <definedName name="_Kap1">#REF!</definedName>
    <definedName name="_Kap2" localSheetId="0">#REF!</definedName>
    <definedName name="_Kap2">#REF!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#REF!</definedName>
    <definedName name="_table_out" hidden="1">#REF!</definedName>
    <definedName name="_Table1_In1" localSheetId="0" hidden="1">#REF!</definedName>
    <definedName name="_Table1_In1" hidden="1">#REF!</definedName>
    <definedName name="_Table1_Out" localSheetId="0" hidden="1">#REF!</definedName>
    <definedName name="_Table1_Out" hidden="1">#REF!</definedName>
    <definedName name="_Table2_In1" hidden="1">#REF!</definedName>
    <definedName name="_Table2_In2" hidden="1">#REF!</definedName>
    <definedName name="_Table2_Out" localSheetId="0" hidden="1">#REF!</definedName>
    <definedName name="_Table2_Out" hidden="1">#REF!</definedName>
    <definedName name="_Table3_In2" hidden="1">#REF!</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 Schedule 16 ISO Non-Inc'!abc</definedName>
    <definedName name="abc">#N/A</definedName>
    <definedName name="abckjeioaphghasg" localSheetId="0">'WP Schedule 16 ISO Non-Inc'!abckjeioaphghasg</definedName>
    <definedName name="abckjeioaphghasg">#N/A</definedName>
    <definedName name="Actuals">#REF!</definedName>
    <definedName name="Affd_Hsg_Adjust">#REF!</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#REF!</definedName>
    <definedName name="Annual_Cash_Flow">#REF!</definedName>
    <definedName name="AnnualCashFlow">#REF!</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#REF!</definedName>
    <definedName name="b" localSheetId="0" hidden="1">{#N/A,#N/A,FALSE,"Edison";#N/A,#N/A,FALSE," EIX"}</definedName>
    <definedName name="b" hidden="1">{#N/A,#N/A,FALSE,"Edison";#N/A,#N/A,FALSE," EIX"}</definedName>
    <definedName name="BalSht_10Yrs">#REF!</definedName>
    <definedName name="BalSht_1996_2006">#REF!</definedName>
    <definedName name="BalSht2005_2025">#REF!</definedName>
    <definedName name="Bankers__Book_Output">#REF!</definedName>
    <definedName name="BankLoan_Intr">#REF!</definedName>
    <definedName name="bb" localSheetId="0" hidden="1">{#N/A,#N/A,FALSE,"Edison";#N/A,#N/A,FALSE," EIX"}</definedName>
    <definedName name="bb" hidden="1">{#N/A,#N/A,FALSE,"Edison";#N/A,#N/A,FALSE," EIX"}</definedName>
    <definedName name="blah" localSheetId="0">'WP Schedule 16 ISO Non-Inc'!blah</definedName>
    <definedName name="blah">#N/A</definedName>
    <definedName name="BondsIssued">#REF!</definedName>
    <definedName name="Bridge_Intr">#REF!</definedName>
    <definedName name="BUDG0124" localSheetId="0">#REF!</definedName>
    <definedName name="BUDG0124">#REF!</definedName>
    <definedName name="Budget" localSheetId="0">#REF!</definedName>
    <definedName name="Budget">#REF!</definedName>
    <definedName name="budgjunk" localSheetId="0">#REF!</definedName>
    <definedName name="budgjunk">#REF!</definedName>
    <definedName name="BUDPAGE1" localSheetId="0">#REF!</definedName>
    <definedName name="BUDPAGE1">#REF!</definedName>
    <definedName name="CADY" localSheetId="0">#REF!</definedName>
    <definedName name="CADY">#REF!</definedName>
    <definedName name="CapFacLookUp" localSheetId="0">#REF!</definedName>
    <definedName name="CapFacLookUp">#REF!</definedName>
    <definedName name="CashFlow_Chart1">#REF!</definedName>
    <definedName name="CATAXRATE" localSheetId="0">#REF!</definedName>
    <definedName name="CATAXRATE">#REF!</definedName>
    <definedName name="Category1">#REF!</definedName>
    <definedName name="ccc" localSheetId="0" hidden="1">{#N/A,#N/A,FALSE,"Edison";#N/A,#N/A,FALSE," EIX"}</definedName>
    <definedName name="ccc" hidden="1">{#N/A,#N/A,FALSE,"Edison";#N/A,#N/A,FALSE," EIX"}</definedName>
    <definedName name="CDWR">#REF!</definedName>
    <definedName name="CF">#REF!</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#REF!</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#REF!</definedName>
    <definedName name="d" localSheetId="0">'WP Schedule 16 ISO Non-Inc'!d</definedName>
    <definedName name="d">#N/A</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#REF!</definedName>
    <definedName name="dbFerronorte">#REF!</definedName>
    <definedName name="dbHansol" localSheetId="0">#REF!</definedName>
    <definedName name="dbHansol">#REF!</definedName>
    <definedName name="dbInfrastructure_Generic" localSheetId="0">#REF!</definedName>
    <definedName name="dbInfrastructure_Generic">#REF!</definedName>
    <definedName name="dbKap" localSheetId="0">#REF!</definedName>
    <definedName name="dbKap">#REF!</definedName>
    <definedName name="dbLAIFCosts" localSheetId="0">#REF!</definedName>
    <definedName name="dbLAIFCosts">#REF!</definedName>
    <definedName name="dbLatin_American" localSheetId="0">#REF!</definedName>
    <definedName name="dbLatin_American">#REF!</definedName>
    <definedName name="dbLylaw" localSheetId="0">#REF!</definedName>
    <definedName name="dbLylaw">#REF!</definedName>
    <definedName name="dbMandeville_directinvestment" localSheetId="0">#REF!</definedName>
    <definedName name="dbMandeville_directinvestment">#REF!</definedName>
    <definedName name="dbMandeville_LAIF" localSheetId="0">#REF!</definedName>
    <definedName name="dbMandeville_LAIF">#REF!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#REF!</definedName>
    <definedName name="dbSprintshanghai">#REF!</definedName>
    <definedName name="dbSuccessfulroad" localSheetId="0">#REF!</definedName>
    <definedName name="dbSuccessfulroad">#REF!</definedName>
    <definedName name="dbTCW" localSheetId="0">#REF!</definedName>
    <definedName name="dbTCW">#REF!</definedName>
    <definedName name="dbTransport" localSheetId="0">#REF!</definedName>
    <definedName name="dbTransport">#REF!</definedName>
    <definedName name="DebtEqvDiscRate" localSheetId="0">#REF!</definedName>
    <definedName name="DebtEqvDiscRate">#REF!</definedName>
    <definedName name="def" localSheetId="0">'WP Schedule 16 ISO Non-Inc'!def</definedName>
    <definedName name="def">#N/A</definedName>
    <definedName name="DiscountRate" localSheetId="0">#REF!</definedName>
    <definedName name="DiscountRate">#REF!</definedName>
    <definedName name="DRI_Forecast">#REF!</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#REF!</definedName>
    <definedName name="Energy_02">#REF!</definedName>
    <definedName name="Energy_03">#REF!</definedName>
    <definedName name="Energy_Intr">#REF!</definedName>
    <definedName name="EnergyComponent_2001">#REF!</definedName>
    <definedName name="EnergyComponent_2002">#REF!</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 Schedule 16 ISO Non-Inc'!fd</definedName>
    <definedName name="fd">#N/A</definedName>
    <definedName name="FED_CATAXRATE" localSheetId="0">#REF!</definedName>
    <definedName name="FED_CATAXRATE">#REF!</definedName>
    <definedName name="FEDTAXRATE" localSheetId="0">#REF!</definedName>
    <definedName name="FEDTAXRATE">#REF!</definedName>
    <definedName name="Ferronorte" localSheetId="0">#REF!</definedName>
    <definedName name="Ferronorte">#REF!</definedName>
    <definedName name="Ferronorte1" localSheetId="0">#REF!</definedName>
    <definedName name="Ferronorte1">#REF!</definedName>
    <definedName name="Ferronorte2" localSheetId="0">#REF!</definedName>
    <definedName name="Ferronorte2">#REF!</definedName>
    <definedName name="Ferronorte3" localSheetId="0">#REF!</definedName>
    <definedName name="Ferronorte3">#REF!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 Schedule 16 ISO Non-Inc'!g</definedName>
    <definedName name="g">#N/A</definedName>
    <definedName name="Generic_Infrastructure" localSheetId="0">#REF!</definedName>
    <definedName name="Generic_Infrastructure">#REF!</definedName>
    <definedName name="graphexport" localSheetId="0">#REF!</definedName>
    <definedName name="graphexport">#REF!</definedName>
    <definedName name="Hansol1" localSheetId="0">#REF!</definedName>
    <definedName name="Hansol1">#REF!</definedName>
    <definedName name="Hansol2" localSheetId="0">#REF!</definedName>
    <definedName name="Hansol2">#REF!</definedName>
    <definedName name="Hansol3" localSheetId="0">#REF!</definedName>
    <definedName name="Hansol3">#REF!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#REF!</definedName>
    <definedName name="Income_Intr">#REF!</definedName>
    <definedName name="Input_Items">#REF!</definedName>
    <definedName name="Interest">#REF!</definedName>
    <definedName name="interst" localSheetId="0">#REF!</definedName>
    <definedName name="interst">#REF!</definedName>
    <definedName name="IntExp">#REF!</definedName>
    <definedName name="IntInc">#REF!</definedName>
    <definedName name="IntIncRate" localSheetId="0">#REF!</definedName>
    <definedName name="IntIncRate">#REF!</definedName>
    <definedName name="Kap" localSheetId="0">#REF!</definedName>
    <definedName name="Kap">#REF!</definedName>
    <definedName name="key" localSheetId="0" hidden="1">#REF!</definedName>
    <definedName name="key" hidden="1">#REF!</definedName>
    <definedName name="l" localSheetId="0">'WP Schedule 16 ISO Non-Inc'!l</definedName>
    <definedName name="l">#N/A</definedName>
    <definedName name="LAIFCosts" localSheetId="0">#REF!</definedName>
    <definedName name="LAIFCosts">#REF!</definedName>
    <definedName name="LAIFCosts1" localSheetId="0">#REF!</definedName>
    <definedName name="LAIFCosts1">#REF!</definedName>
    <definedName name="LAIFCosts2" localSheetId="0">#REF!</definedName>
    <definedName name="LAIFCosts2">#REF!</definedName>
    <definedName name="LAIFCosts3" localSheetId="0">#REF!</definedName>
    <definedName name="LAIFCosts3">#REF!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#REF!</definedName>
    <definedName name="Mandeville_Direct1">#REF!</definedName>
    <definedName name="Mandeville_LAIF1" localSheetId="0">#REF!</definedName>
    <definedName name="Mandeville_LAIF1">#REF!</definedName>
    <definedName name="March2003_Forecast" localSheetId="0">#REF!</definedName>
    <definedName name="March2003_Forecast">#REF!</definedName>
    <definedName name="MatlMgmt_RATE">#REF!</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#REF!</definedName>
    <definedName name="MFC_CashFlow">#REF!</definedName>
    <definedName name="MFC_IncStmt">#REF!</definedName>
    <definedName name="Monthly_CF" localSheetId="0">#REF!</definedName>
    <definedName name="Monthly_CF">#REF!</definedName>
    <definedName name="MonthlyCashFow">#REF!</definedName>
    <definedName name="MonthlyCurrYr_IncStmt">#REF!</definedName>
    <definedName name="MonthlyNextYr_IncStmt">#REF!</definedName>
    <definedName name="n" localSheetId="0">'WP Schedule 16 ISO Non-Inc'!n</definedName>
    <definedName name="n">#N/A</definedName>
    <definedName name="NETTAX" localSheetId="0">#REF!</definedName>
    <definedName name="NETTAX">#REF!</definedName>
    <definedName name="NewConsSums">#REF!</definedName>
    <definedName name="NextYrCashFlow">#REF!</definedName>
    <definedName name="o" localSheetId="0">'WP Schedule 16 ISO Non-Inc'!o</definedName>
    <definedName name="o">#N/A</definedName>
    <definedName name="Oeight1">#REF!</definedName>
    <definedName name="Ofive1">#REF!</definedName>
    <definedName name="Ofour1">#REF!</definedName>
    <definedName name="OM" localSheetId="0">#REF!</definedName>
    <definedName name="OM">#REF!</definedName>
    <definedName name="OM_Capital">#REF!</definedName>
    <definedName name="OperExp">#REF!</definedName>
    <definedName name="oprev0" localSheetId="0">#REF!</definedName>
    <definedName name="oprev0">#REF!</definedName>
    <definedName name="oprev1" localSheetId="0">#REF!</definedName>
    <definedName name="oprev1">#REF!</definedName>
    <definedName name="Oseven1">#REF!</definedName>
    <definedName name="Osix1">#REF!</definedName>
    <definedName name="OthConsSums">#REF!</definedName>
    <definedName name="Other">#REF!</definedName>
    <definedName name="OutputData">#REF!</definedName>
    <definedName name="p" localSheetId="0">'WP Schedule 16 ISO Non-Inc'!p</definedName>
    <definedName name="p">#N/A</definedName>
    <definedName name="Paid_Absence">#REF!</definedName>
    <definedName name="PAYROLL_TAX">#REF!</definedName>
    <definedName name="PBPCNT">#REF!</definedName>
    <definedName name="PP_Fuel">#REF!</definedName>
    <definedName name="PriceIncrement" localSheetId="0">#REF!</definedName>
    <definedName name="PriceIncrement">#REF!</definedName>
    <definedName name="PRINT" localSheetId="0">#REF!</definedName>
    <definedName name="PRINT">#REF!</definedName>
    <definedName name="_xlnm.Print_Area" localSheetId="0">'WP Schedule 16 ISO Non-Inc'!$A$1:$O$331</definedName>
    <definedName name="Print_Area_MI" localSheetId="0">#REF!</definedName>
    <definedName name="Print_Area_MI">#REF!</definedName>
    <definedName name="Print_monthly">#REF!</definedName>
    <definedName name="_xlnm.Print_Titles" localSheetId="0">'WP Schedule 16 ISO Non-Inc'!$2:$4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#REF!</definedName>
    <definedName name="Proscreen_Inputs">#REF!</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#REF!</definedName>
    <definedName name="RatebaseData_Avg">#REF!</definedName>
    <definedName name="RatioC">#REF!</definedName>
    <definedName name="RatioCal2" localSheetId="0">'WP Schedule 16 ISO Non-Inc'!RatioCal2</definedName>
    <definedName name="RatioCal2">#N/A</definedName>
    <definedName name="RatioCal3" localSheetId="0">'WP Schedule 16 ISO Non-Inc'!RatioCal3</definedName>
    <definedName name="RatioCal3">#N/A</definedName>
    <definedName name="RatioCal4" localSheetId="0">'WP Schedule 16 ISO Non-Inc'!RatioCal4</definedName>
    <definedName name="RatioCal4">#N/A</definedName>
    <definedName name="RatioCal5" localSheetId="0">'WP Schedule 16 ISO Non-Inc'!RatioCal5</definedName>
    <definedName name="RatioCal5">#N/A</definedName>
    <definedName name="record1" localSheetId="0">#REF!</definedName>
    <definedName name="record1">#REF!</definedName>
    <definedName name="Record2" localSheetId="0">#REF!</definedName>
    <definedName name="Record2">#REF!</definedName>
    <definedName name="Recorded" localSheetId="0">#REF!</definedName>
    <definedName name="Recorded">#REF!</definedName>
    <definedName name="RelConsSums">#REF!</definedName>
    <definedName name="RemConsSums">#REF!</definedName>
    <definedName name="ResMaint">#REF!</definedName>
    <definedName name="revenue">#REF!</definedName>
    <definedName name="Revenues">#REF!</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#REF!</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#REF!</definedName>
    <definedName name="SONGS23">#REF!</definedName>
    <definedName name="Sprintshanghai1" localSheetId="0">#REF!</definedName>
    <definedName name="Sprintshanghai1">#REF!</definedName>
    <definedName name="ST_Int_01">#REF!</definedName>
    <definedName name="ST_Int_03">#REF!</definedName>
    <definedName name="ST_Intr_02">#REF!</definedName>
    <definedName name="Successfulroad1" localSheetId="0">#REF!</definedName>
    <definedName name="Successfulroad1">#REF!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#REF!</definedName>
    <definedName name="Total_Interest" localSheetId="0">#REF!</definedName>
    <definedName name="Total_Interest">#REF!</definedName>
    <definedName name="TRANS_SUBS" localSheetId="0">#REF!</definedName>
    <definedName name="TRANS_SUBS">#REF!</definedName>
    <definedName name="Transport" localSheetId="0">#REF!</definedName>
    <definedName name="Transport">#REF!</definedName>
    <definedName name="Transport1" localSheetId="0">#REF!</definedName>
    <definedName name="Transport1">#REF!</definedName>
    <definedName name="Transport2" localSheetId="0">#REF!</definedName>
    <definedName name="Transport2">#REF!</definedName>
    <definedName name="Transport3" localSheetId="0">#REF!</definedName>
    <definedName name="Transport3">#REF!</definedName>
    <definedName name="ttttt" localSheetId="0">'WP Schedule 16 ISO Non-Inc'!ttttt</definedName>
    <definedName name="ttttt">#N/A</definedName>
    <definedName name="u" localSheetId="0">'WP Schedule 16 ISO Non-Inc'!u</definedName>
    <definedName name="u">#N/A</definedName>
    <definedName name="Value_Added_Base">#REF!</definedName>
    <definedName name="VARP2" localSheetId="0">#REF!</definedName>
    <definedName name="VARP2">#REF!</definedName>
    <definedName name="WorkersComp">#REF!</definedName>
    <definedName name="wrn.Cash._.Forecast._.Monthly._.Update." localSheetId="0" hidden="1">{#N/A,#N/A,FALSE,"Edison";#N/A,#N/A,FALSE," EIX"}</definedName>
    <definedName name="wrn.Cash._.Forecast._.Monthly._.Update." hidden="1">{#N/A,#N/A,FALSE,"Edison";#N/A,#N/A,FALSE," EIX"}</definedName>
    <definedName name="x" localSheetId="0">'WP Schedule 16 ISO Non-Inc'!x</definedName>
    <definedName name="x">#N/A</definedName>
    <definedName name="xxx" localSheetId="0">'WP Schedule 16 ISO Non-Inc'!xxx</definedName>
    <definedName name="xxx">#N/A</definedName>
    <definedName name="y" localSheetId="0">'WP Schedule 16 ISO Non-Inc'!y</definedName>
    <definedName name="y">#N/A</definedName>
    <definedName name="Z_2076675E_4290_47A8_9746_478C566E37E5_.wvu.FilterData" localSheetId="0" hidden="1">'WP Schedule 16 ISO Non-Inc'!$B$3:$O$46</definedName>
    <definedName name="Z_775DED58_7CC7_479D_863B_0C307AFF8D0C_.wvu.FilterData" localSheetId="0" hidden="1">'WP Schedule 16 ISO Non-Inc'!$B$3:$O$46</definedName>
    <definedName name="Z_9DCD5491_6828_4829_B969_D06DDC6737F9_.wvu.Rows" hidden="1">#REF!,#REF!,#REF!,#REF!</definedName>
    <definedName name="Z_AB9F1D98_BF81_4CB0_8A45_92C44F32B51D_.wvu.FilterData" localSheetId="0" hidden="1">'WP Schedule 16 ISO Non-Inc'!$B$3:$O$46</definedName>
    <definedName name="Z_ADFEDC25_2818_43FF_B9F1_C3F24DE605F6_.wvu.FilterData" localSheetId="0" hidden="1">'WP Schedule 16 ISO Non-Inc'!$B$3:$O$46</definedName>
    <definedName name="Z_B6D26480_2225_4B43_9D4A_0F5D656347A0_.wvu.FilterData" localSheetId="0" hidden="1">'WP Schedule 16 ISO Non-Inc'!$A$3:$O$330</definedName>
    <definedName name="Z_C8F86881_AF82_4B92_ABDC_2F1F919D6AE5_.wvu.FilterData" localSheetId="0" hidden="1">'WP Schedule 16 ISO Non-Inc'!$B$3:$O$46</definedName>
    <definedName name="Z_FAD84690_5E31_402B_977B_179650B3B53D_.wvu.Rows" hidden="1">#REF!,#REF!,#REF!,#REF!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63" i="1" l="1"/>
  <c r="M163" i="1"/>
  <c r="L163" i="1"/>
  <c r="J163" i="1"/>
  <c r="I163" i="1"/>
  <c r="H163" i="1"/>
  <c r="J312" i="1"/>
  <c r="I312" i="1"/>
  <c r="J288" i="1"/>
  <c r="I288" i="1"/>
  <c r="J249" i="1"/>
  <c r="I249" i="1"/>
  <c r="J236" i="1"/>
  <c r="I236" i="1"/>
  <c r="J235" i="1"/>
  <c r="I235" i="1"/>
  <c r="J234" i="1"/>
  <c r="I234" i="1"/>
  <c r="J233" i="1"/>
  <c r="I233" i="1"/>
  <c r="J232" i="1"/>
  <c r="I232" i="1"/>
  <c r="J231" i="1"/>
  <c r="I231" i="1"/>
  <c r="J230" i="1"/>
  <c r="I230" i="1"/>
  <c r="J229" i="1"/>
  <c r="I229" i="1"/>
  <c r="J228" i="1"/>
  <c r="I228" i="1"/>
  <c r="J227" i="1"/>
  <c r="I227" i="1"/>
  <c r="J217" i="1" l="1"/>
  <c r="K217" i="1" s="1"/>
  <c r="K248" i="1"/>
  <c r="J323" i="1"/>
  <c r="I323" i="1"/>
  <c r="J310" i="1"/>
  <c r="I310" i="1"/>
  <c r="J318" i="1"/>
  <c r="I318" i="1"/>
  <c r="J305" i="1"/>
  <c r="I305" i="1"/>
  <c r="J296" i="1"/>
  <c r="I296" i="1"/>
  <c r="J324" i="1" l="1"/>
  <c r="I324" i="1"/>
  <c r="J286" i="1" l="1"/>
  <c r="I286" i="1"/>
  <c r="J279" i="1"/>
  <c r="I279" i="1"/>
  <c r="J263" i="1"/>
  <c r="J265" i="1" s="1"/>
  <c r="I263" i="1"/>
  <c r="I265" i="1" s="1"/>
  <c r="J243" i="1"/>
  <c r="I243" i="1"/>
  <c r="J225" i="1"/>
  <c r="I225" i="1"/>
  <c r="J215" i="1"/>
  <c r="I215" i="1"/>
  <c r="J210" i="1"/>
  <c r="I210" i="1"/>
  <c r="J205" i="1"/>
  <c r="I205" i="1"/>
  <c r="J200" i="1"/>
  <c r="I200" i="1"/>
  <c r="J193" i="1"/>
  <c r="I193" i="1"/>
  <c r="J189" i="1"/>
  <c r="I189" i="1"/>
  <c r="J183" i="1"/>
  <c r="I183" i="1"/>
  <c r="J176" i="1"/>
  <c r="I176" i="1"/>
  <c r="J168" i="1"/>
  <c r="I168" i="1"/>
  <c r="J159" i="1"/>
  <c r="I159" i="1"/>
  <c r="J144" i="1"/>
  <c r="I144" i="1"/>
  <c r="J132" i="1"/>
  <c r="I132" i="1"/>
  <c r="J112" i="1"/>
  <c r="I112" i="1"/>
  <c r="J108" i="1"/>
  <c r="I108" i="1"/>
  <c r="J101" i="1"/>
  <c r="I101" i="1"/>
  <c r="J96" i="1"/>
  <c r="I96" i="1"/>
  <c r="J89" i="1"/>
  <c r="I89" i="1"/>
  <c r="J82" i="1"/>
  <c r="I82" i="1"/>
  <c r="J79" i="1"/>
  <c r="I79" i="1"/>
  <c r="J72" i="1"/>
  <c r="I72" i="1"/>
  <c r="J68" i="1"/>
  <c r="I68" i="1"/>
  <c r="J60" i="1"/>
  <c r="I60" i="1"/>
  <c r="J55" i="1"/>
  <c r="I55" i="1"/>
  <c r="J50" i="1"/>
  <c r="I50" i="1"/>
  <c r="J46" i="1"/>
  <c r="I46" i="1"/>
  <c r="J37" i="1"/>
  <c r="I37" i="1"/>
  <c r="J24" i="1"/>
  <c r="I24" i="1"/>
  <c r="J16" i="1"/>
  <c r="I16" i="1"/>
  <c r="I289" i="1" l="1"/>
  <c r="J267" i="1"/>
  <c r="J289" i="1"/>
  <c r="I267" i="1"/>
  <c r="J26" i="1"/>
  <c r="I26" i="1"/>
  <c r="M82" i="1" l="1"/>
  <c r="N82" i="1"/>
  <c r="K81" i="1" l="1"/>
  <c r="K82" i="1" s="1"/>
  <c r="K277" i="1"/>
  <c r="K273" i="1"/>
  <c r="K84" i="1"/>
  <c r="K9" i="1"/>
  <c r="K86" i="1"/>
  <c r="O278" i="1"/>
  <c r="K274" i="1"/>
  <c r="K272" i="1"/>
  <c r="K85" i="1"/>
  <c r="K94" i="1"/>
  <c r="K275" i="1"/>
  <c r="O274" i="1"/>
  <c r="K278" i="1"/>
  <c r="K276" i="1"/>
  <c r="O276" i="1"/>
  <c r="O275" i="1"/>
  <c r="O277" i="1"/>
  <c r="O273" i="1"/>
  <c r="K123" i="1"/>
  <c r="O123" i="1"/>
  <c r="O94" i="1"/>
  <c r="H82" i="1"/>
  <c r="O86" i="1"/>
  <c r="O85" i="1"/>
  <c r="L82" i="1"/>
  <c r="O84" i="1" l="1"/>
  <c r="O272" i="1"/>
  <c r="O81" i="1"/>
  <c r="O82" i="1" s="1"/>
  <c r="O9" i="1"/>
  <c r="J31" i="1" l="1"/>
  <c r="I31" i="1"/>
  <c r="L225" i="1" l="1"/>
  <c r="L318" i="1"/>
  <c r="M286" i="1"/>
  <c r="L323" i="1"/>
  <c r="M263" i="1"/>
  <c r="M265" i="1" s="1"/>
  <c r="L310" i="1"/>
  <c r="N318" i="1"/>
  <c r="M323" i="1"/>
  <c r="N263" i="1"/>
  <c r="N265" i="1" s="1"/>
  <c r="N286" i="1"/>
  <c r="M310" i="1"/>
  <c r="N323" i="1"/>
  <c r="N310" i="1"/>
  <c r="M225" i="1"/>
  <c r="L243" i="1"/>
  <c r="L296" i="1"/>
  <c r="N225" i="1"/>
  <c r="M243" i="1"/>
  <c r="M296" i="1"/>
  <c r="M305" i="1"/>
  <c r="N243" i="1"/>
  <c r="M279" i="1"/>
  <c r="M289" i="1" s="1"/>
  <c r="N296" i="1"/>
  <c r="N305" i="1"/>
  <c r="N279" i="1"/>
  <c r="M318" i="1"/>
  <c r="O224" i="1"/>
  <c r="O309" i="1"/>
  <c r="O304" i="1"/>
  <c r="O234" i="1"/>
  <c r="O308" i="1"/>
  <c r="O230" i="1"/>
  <c r="O232" i="1"/>
  <c r="O238" i="1"/>
  <c r="O312" i="1"/>
  <c r="O300" i="1"/>
  <c r="O228" i="1"/>
  <c r="O303" i="1"/>
  <c r="O288" i="1"/>
  <c r="O295" i="1"/>
  <c r="O302" i="1"/>
  <c r="O223" i="1"/>
  <c r="O237" i="1"/>
  <c r="O248" i="1"/>
  <c r="O322" i="1"/>
  <c r="O240" i="1"/>
  <c r="O242" i="1"/>
  <c r="O320" i="1"/>
  <c r="O236" i="1"/>
  <c r="O294" i="1"/>
  <c r="O316" i="1"/>
  <c r="O235" i="1"/>
  <c r="O249" i="1"/>
  <c r="O293" i="1"/>
  <c r="O307" i="1"/>
  <c r="O233" i="1"/>
  <c r="O247" i="1"/>
  <c r="O321" i="1"/>
  <c r="O231" i="1"/>
  <c r="O229" i="1"/>
  <c r="O317" i="1"/>
  <c r="O227" i="1"/>
  <c r="O241" i="1"/>
  <c r="O301" i="1"/>
  <c r="O315" i="1"/>
  <c r="O313" i="1"/>
  <c r="N289" i="1" l="1"/>
  <c r="H279" i="1"/>
  <c r="O310" i="1"/>
  <c r="N267" i="1"/>
  <c r="O225" i="1"/>
  <c r="M267" i="1"/>
  <c r="M324" i="1"/>
  <c r="O318" i="1"/>
  <c r="N324" i="1"/>
  <c r="O323" i="1"/>
  <c r="O296" i="1"/>
  <c r="O243" i="1"/>
  <c r="H96" i="1"/>
  <c r="H55" i="1"/>
  <c r="H31" i="1"/>
  <c r="L286" i="1" l="1"/>
  <c r="L279" i="1"/>
  <c r="L263" i="1"/>
  <c r="L265" i="1" s="1"/>
  <c r="L267" i="1" s="1"/>
  <c r="L305" i="1"/>
  <c r="L324" i="1" s="1"/>
  <c r="O281" i="1"/>
  <c r="O284" i="1"/>
  <c r="O255" i="1"/>
  <c r="O256" i="1"/>
  <c r="O259" i="1"/>
  <c r="O298" i="1"/>
  <c r="O285" i="1"/>
  <c r="O283" i="1"/>
  <c r="O254" i="1"/>
  <c r="O258" i="1"/>
  <c r="O299" i="1"/>
  <c r="O261" i="1"/>
  <c r="O260" i="1"/>
  <c r="O282" i="1"/>
  <c r="O251" i="1"/>
  <c r="O271" i="1"/>
  <c r="O262" i="1"/>
  <c r="O253" i="1"/>
  <c r="O252" i="1"/>
  <c r="O257" i="1"/>
  <c r="L289" i="1" l="1"/>
  <c r="O279" i="1"/>
  <c r="O263" i="1"/>
  <c r="O265" i="1" s="1"/>
  <c r="O267" i="1" s="1"/>
  <c r="O305" i="1"/>
  <c r="O324" i="1" s="1"/>
  <c r="O286" i="1"/>
  <c r="K238" i="1"/>
  <c r="O289" i="1" l="1"/>
  <c r="I328" i="1"/>
  <c r="J328" i="1"/>
  <c r="J330" i="1"/>
  <c r="I330" i="1"/>
  <c r="H328" i="1"/>
  <c r="K322" i="1"/>
  <c r="K321" i="1"/>
  <c r="K320" i="1"/>
  <c r="K317" i="1"/>
  <c r="K316" i="1"/>
  <c r="K315" i="1"/>
  <c r="K313" i="1"/>
  <c r="K309" i="1"/>
  <c r="K308" i="1"/>
  <c r="K307" i="1"/>
  <c r="K304" i="1"/>
  <c r="K303" i="1"/>
  <c r="K302" i="1"/>
  <c r="K301" i="1"/>
  <c r="K300" i="1"/>
  <c r="K295" i="1"/>
  <c r="K294" i="1"/>
  <c r="K293" i="1"/>
  <c r="K247" i="1"/>
  <c r="K242" i="1"/>
  <c r="K241" i="1"/>
  <c r="K240" i="1"/>
  <c r="K243" i="1" s="1"/>
  <c r="K237" i="1"/>
  <c r="K224" i="1"/>
  <c r="H263" i="1"/>
  <c r="H225" i="1"/>
  <c r="H200" i="1"/>
  <c r="J75" i="1"/>
  <c r="J219" i="1" s="1"/>
  <c r="J326" i="1" s="1"/>
  <c r="I75" i="1"/>
  <c r="K318" i="1" l="1"/>
  <c r="K323" i="1"/>
  <c r="K310" i="1"/>
  <c r="I219" i="1"/>
  <c r="I326" i="1" s="1"/>
  <c r="K296" i="1"/>
  <c r="H265" i="1"/>
  <c r="K199" i="1"/>
  <c r="K198" i="1"/>
  <c r="O199" i="1" l="1"/>
  <c r="O198" i="1"/>
  <c r="K299" i="1"/>
  <c r="N330" i="1" l="1"/>
  <c r="M330" i="1"/>
  <c r="L330" i="1"/>
  <c r="O217" i="1" l="1"/>
  <c r="O330" i="1" s="1"/>
  <c r="K88" i="1" l="1"/>
  <c r="K262" i="1"/>
  <c r="M200" i="1" l="1"/>
  <c r="M205" i="1"/>
  <c r="N205" i="1"/>
  <c r="L200" i="1"/>
  <c r="O212" i="1"/>
  <c r="K214" i="1"/>
  <c r="H210" i="1"/>
  <c r="H215" i="1"/>
  <c r="H205" i="1"/>
  <c r="H89" i="1"/>
  <c r="K209" i="1"/>
  <c r="K212" i="1"/>
  <c r="K213" i="1"/>
  <c r="K207" i="1"/>
  <c r="K196" i="1"/>
  <c r="O204" i="1"/>
  <c r="K204" i="1"/>
  <c r="O197" i="1"/>
  <c r="K197" i="1"/>
  <c r="K195" i="1"/>
  <c r="K203" i="1"/>
  <c r="O202" i="1"/>
  <c r="K202" i="1"/>
  <c r="O195" i="1"/>
  <c r="H193" i="1"/>
  <c r="H168" i="1"/>
  <c r="N200" i="1" l="1"/>
  <c r="L210" i="1"/>
  <c r="N215" i="1"/>
  <c r="M215" i="1"/>
  <c r="M31" i="1"/>
  <c r="L205" i="1"/>
  <c r="M112" i="1"/>
  <c r="M89" i="1"/>
  <c r="N210" i="1"/>
  <c r="M210" i="1"/>
  <c r="M193" i="1"/>
  <c r="M79" i="1"/>
  <c r="M72" i="1"/>
  <c r="M159" i="1"/>
  <c r="M328" i="1"/>
  <c r="K200" i="1"/>
  <c r="K215" i="1"/>
  <c r="M60" i="1"/>
  <c r="M168" i="1"/>
  <c r="K205" i="1"/>
  <c r="N79" i="1"/>
  <c r="N96" i="1"/>
  <c r="M101" i="1"/>
  <c r="N72" i="1"/>
  <c r="N101" i="1"/>
  <c r="M108" i="1"/>
  <c r="N159" i="1"/>
  <c r="N168" i="1"/>
  <c r="N108" i="1"/>
  <c r="M144" i="1"/>
  <c r="M183" i="1"/>
  <c r="L89" i="1"/>
  <c r="N144" i="1"/>
  <c r="N183" i="1"/>
  <c r="N112" i="1"/>
  <c r="M132" i="1"/>
  <c r="M189" i="1"/>
  <c r="L215" i="1"/>
  <c r="N89" i="1"/>
  <c r="N132" i="1"/>
  <c r="N189" i="1"/>
  <c r="N193" i="1"/>
  <c r="M50" i="1"/>
  <c r="M176" i="1"/>
  <c r="M96" i="1"/>
  <c r="N176" i="1"/>
  <c r="M37" i="1"/>
  <c r="M55" i="1"/>
  <c r="N55" i="1"/>
  <c r="L60" i="1"/>
  <c r="N50" i="1"/>
  <c r="M24" i="1"/>
  <c r="N60" i="1"/>
  <c r="M68" i="1"/>
  <c r="L24" i="1"/>
  <c r="L16" i="1"/>
  <c r="M46" i="1"/>
  <c r="M16" i="1"/>
  <c r="N46" i="1"/>
  <c r="L37" i="1"/>
  <c r="L31" i="1"/>
  <c r="N31" i="1"/>
  <c r="O209" i="1"/>
  <c r="O88" i="1"/>
  <c r="O203" i="1"/>
  <c r="O205" i="1" s="1"/>
  <c r="O214" i="1"/>
  <c r="O196" i="1"/>
  <c r="O200" i="1" s="1"/>
  <c r="N75" i="1"/>
  <c r="L75" i="1"/>
  <c r="M75" i="1"/>
  <c r="O213" i="1"/>
  <c r="O207" i="1"/>
  <c r="K53" i="1"/>
  <c r="O30" i="1"/>
  <c r="O31" i="1" s="1"/>
  <c r="K284" i="1"/>
  <c r="K110" i="1"/>
  <c r="K20" i="1"/>
  <c r="K30" i="1"/>
  <c r="K31" i="1" s="1"/>
  <c r="K62" i="1"/>
  <c r="K40" i="1"/>
  <c r="O45" i="1"/>
  <c r="O19" i="1"/>
  <c r="K63" i="1"/>
  <c r="K93" i="1"/>
  <c r="K77" i="1"/>
  <c r="K259" i="1"/>
  <c r="K271" i="1"/>
  <c r="O63" i="1"/>
  <c r="O10" i="1"/>
  <c r="O39" i="1"/>
  <c r="O59" i="1"/>
  <c r="O15" i="1"/>
  <c r="K10" i="1"/>
  <c r="K43" i="1"/>
  <c r="O87" i="1"/>
  <c r="K71" i="1"/>
  <c r="K98" i="1"/>
  <c r="K23" i="1"/>
  <c r="K54" i="1"/>
  <c r="K64" i="1"/>
  <c r="K41" i="1"/>
  <c r="K48" i="1"/>
  <c r="K11" i="1"/>
  <c r="K39" i="1"/>
  <c r="K67" i="1"/>
  <c r="K99" i="1"/>
  <c r="O48" i="1"/>
  <c r="O66" i="1"/>
  <c r="O12" i="1"/>
  <c r="K35" i="1"/>
  <c r="K70" i="1"/>
  <c r="K261" i="1"/>
  <c r="K14" i="1"/>
  <c r="K111" i="1"/>
  <c r="K282" i="1"/>
  <c r="O20" i="1"/>
  <c r="O36" i="1"/>
  <c r="K114" i="1"/>
  <c r="K18" i="1"/>
  <c r="O114" i="1"/>
  <c r="O64" i="1"/>
  <c r="O57" i="1"/>
  <c r="O42" i="1"/>
  <c r="O52" i="1"/>
  <c r="K22" i="1"/>
  <c r="K95" i="1"/>
  <c r="K49" i="1"/>
  <c r="K65" i="1"/>
  <c r="K92" i="1"/>
  <c r="K105" i="1"/>
  <c r="K118" i="1"/>
  <c r="K141" i="1"/>
  <c r="K181" i="1"/>
  <c r="K187" i="1"/>
  <c r="K254" i="1"/>
  <c r="K165" i="1"/>
  <c r="O44" i="1"/>
  <c r="O58" i="1"/>
  <c r="K100" i="1"/>
  <c r="O115" i="1"/>
  <c r="K120" i="1"/>
  <c r="K157" i="1"/>
  <c r="K58" i="1"/>
  <c r="H183" i="1"/>
  <c r="K57" i="1"/>
  <c r="K87" i="1"/>
  <c r="K89" i="1" s="1"/>
  <c r="O99" i="1"/>
  <c r="O100" i="1"/>
  <c r="K106" i="1"/>
  <c r="K124" i="1"/>
  <c r="K127" i="1"/>
  <c r="K134" i="1"/>
  <c r="K138" i="1"/>
  <c r="K142" i="1"/>
  <c r="K148" i="1"/>
  <c r="K150" i="1"/>
  <c r="K153" i="1"/>
  <c r="K158" i="1"/>
  <c r="K166" i="1"/>
  <c r="K172" i="1"/>
  <c r="K178" i="1"/>
  <c r="K182" i="1"/>
  <c r="K188" i="1"/>
  <c r="K251" i="1"/>
  <c r="K255" i="1"/>
  <c r="K126" i="1"/>
  <c r="K44" i="1"/>
  <c r="K42" i="1"/>
  <c r="K66" i="1"/>
  <c r="K131" i="1"/>
  <c r="K171" i="1"/>
  <c r="K147" i="1"/>
  <c r="H159" i="1"/>
  <c r="O54" i="1"/>
  <c r="O93" i="1"/>
  <c r="K116" i="1"/>
  <c r="K121" i="1"/>
  <c r="K129" i="1"/>
  <c r="K135" i="1"/>
  <c r="K139" i="1"/>
  <c r="K143" i="1"/>
  <c r="K149" i="1"/>
  <c r="K151" i="1"/>
  <c r="K154" i="1"/>
  <c r="K161" i="1"/>
  <c r="K167" i="1"/>
  <c r="K173" i="1"/>
  <c r="K179" i="1"/>
  <c r="K185" i="1"/>
  <c r="K191" i="1"/>
  <c r="K252" i="1"/>
  <c r="K256" i="1"/>
  <c r="O103" i="1"/>
  <c r="K137" i="1"/>
  <c r="K175" i="1"/>
  <c r="H189" i="1"/>
  <c r="K45" i="1"/>
  <c r="K59" i="1"/>
  <c r="O74" i="1"/>
  <c r="K78" i="1"/>
  <c r="O91" i="1"/>
  <c r="K104" i="1"/>
  <c r="K107" i="1"/>
  <c r="K152" i="1"/>
  <c r="K12" i="1"/>
  <c r="K15" i="1"/>
  <c r="K19" i="1"/>
  <c r="K36" i="1"/>
  <c r="K52" i="1"/>
  <c r="K117" i="1"/>
  <c r="K119" i="1"/>
  <c r="K122" i="1"/>
  <c r="K125" i="1"/>
  <c r="K130" i="1"/>
  <c r="K136" i="1"/>
  <c r="K140" i="1"/>
  <c r="K146" i="1"/>
  <c r="K21" i="1"/>
  <c r="K208" i="1"/>
  <c r="K210" i="1" s="1"/>
  <c r="K155" i="1"/>
  <c r="K162" i="1"/>
  <c r="K170" i="1"/>
  <c r="K174" i="1"/>
  <c r="K180" i="1"/>
  <c r="K186" i="1"/>
  <c r="K192" i="1"/>
  <c r="K253" i="1"/>
  <c r="K257" i="1"/>
  <c r="O111" i="1"/>
  <c r="K258" i="1"/>
  <c r="K260" i="1"/>
  <c r="K74" i="1"/>
  <c r="K91" i="1"/>
  <c r="K103" i="1"/>
  <c r="K115" i="1"/>
  <c r="K281" i="1"/>
  <c r="K283" i="1"/>
  <c r="K285" i="1"/>
  <c r="H60" i="1"/>
  <c r="H144" i="1"/>
  <c r="H46" i="1"/>
  <c r="H176" i="1"/>
  <c r="K163" i="1" l="1"/>
  <c r="O215" i="1"/>
  <c r="K96" i="1"/>
  <c r="K72" i="1"/>
  <c r="L50" i="1"/>
  <c r="L55" i="1"/>
  <c r="M219" i="1"/>
  <c r="K101" i="1"/>
  <c r="L26" i="1"/>
  <c r="L108" i="1"/>
  <c r="N328" i="1"/>
  <c r="K286" i="1"/>
  <c r="O89" i="1"/>
  <c r="K279" i="1"/>
  <c r="L96" i="1"/>
  <c r="K183" i="1"/>
  <c r="M26" i="1"/>
  <c r="K176" i="1"/>
  <c r="K189" i="1"/>
  <c r="K263" i="1"/>
  <c r="L328" i="1"/>
  <c r="K108" i="1"/>
  <c r="K132" i="1"/>
  <c r="K193" i="1"/>
  <c r="L176" i="1"/>
  <c r="L189" i="1"/>
  <c r="L183" i="1"/>
  <c r="K79" i="1"/>
  <c r="L101" i="1"/>
  <c r="L144" i="1"/>
  <c r="K159" i="1"/>
  <c r="L72" i="1"/>
  <c r="K144" i="1"/>
  <c r="L168" i="1"/>
  <c r="K50" i="1"/>
  <c r="K112" i="1"/>
  <c r="K168" i="1"/>
  <c r="L112" i="1"/>
  <c r="L79" i="1"/>
  <c r="L159" i="1"/>
  <c r="L193" i="1"/>
  <c r="L132" i="1"/>
  <c r="K55" i="1"/>
  <c r="K60" i="1"/>
  <c r="O60" i="1"/>
  <c r="L46" i="1"/>
  <c r="N24" i="1"/>
  <c r="N16" i="1"/>
  <c r="K16" i="1"/>
  <c r="K46" i="1"/>
  <c r="N37" i="1"/>
  <c r="K24" i="1"/>
  <c r="K37" i="1"/>
  <c r="N68" i="1"/>
  <c r="L68" i="1"/>
  <c r="K68" i="1"/>
  <c r="O155" i="1"/>
  <c r="O151" i="1"/>
  <c r="O127" i="1"/>
  <c r="O53" i="1"/>
  <c r="O55" i="1" s="1"/>
  <c r="O104" i="1"/>
  <c r="O41" i="1"/>
  <c r="O71" i="1"/>
  <c r="O118" i="1"/>
  <c r="O43" i="1"/>
  <c r="O40" i="1"/>
  <c r="O173" i="1"/>
  <c r="O166" i="1"/>
  <c r="O174" i="1"/>
  <c r="O136" i="1"/>
  <c r="O167" i="1"/>
  <c r="O182" i="1"/>
  <c r="O158" i="1"/>
  <c r="O142" i="1"/>
  <c r="O124" i="1"/>
  <c r="O95" i="1"/>
  <c r="O140" i="1"/>
  <c r="O208" i="1"/>
  <c r="O210" i="1" s="1"/>
  <c r="O119" i="1"/>
  <c r="O149" i="1"/>
  <c r="O175" i="1"/>
  <c r="O147" i="1"/>
  <c r="O187" i="1"/>
  <c r="O180" i="1"/>
  <c r="O188" i="1"/>
  <c r="O21" i="1"/>
  <c r="O161" i="1"/>
  <c r="O143" i="1"/>
  <c r="O121" i="1"/>
  <c r="O126" i="1"/>
  <c r="O153" i="1"/>
  <c r="O138" i="1"/>
  <c r="O106" i="1"/>
  <c r="O65" i="1"/>
  <c r="O105" i="1"/>
  <c r="O22" i="1"/>
  <c r="O192" i="1"/>
  <c r="O78" i="1"/>
  <c r="O152" i="1"/>
  <c r="O137" i="1"/>
  <c r="O171" i="1"/>
  <c r="O181" i="1"/>
  <c r="O92" i="1"/>
  <c r="O135" i="1"/>
  <c r="O148" i="1"/>
  <c r="O117" i="1"/>
  <c r="O186" i="1"/>
  <c r="O146" i="1"/>
  <c r="O179" i="1"/>
  <c r="O139" i="1"/>
  <c r="O116" i="1"/>
  <c r="O172" i="1"/>
  <c r="O150" i="1"/>
  <c r="O49" i="1"/>
  <c r="O50" i="1" s="1"/>
  <c r="O122" i="1"/>
  <c r="O120" i="1"/>
  <c r="O130" i="1"/>
  <c r="O162" i="1"/>
  <c r="O125" i="1"/>
  <c r="O154" i="1"/>
  <c r="O107" i="1"/>
  <c r="O131" i="1"/>
  <c r="O141" i="1"/>
  <c r="O11" i="1"/>
  <c r="O67" i="1"/>
  <c r="O75" i="1"/>
  <c r="O70" i="1"/>
  <c r="O165" i="1"/>
  <c r="O191" i="1"/>
  <c r="O129" i="1"/>
  <c r="O110" i="1"/>
  <c r="O112" i="1" s="1"/>
  <c r="O18" i="1"/>
  <c r="K75" i="1"/>
  <c r="O14" i="1"/>
  <c r="O16" i="1" s="1"/>
  <c r="O77" i="1"/>
  <c r="O185" i="1"/>
  <c r="O178" i="1"/>
  <c r="O98" i="1"/>
  <c r="O101" i="1" s="1"/>
  <c r="O62" i="1"/>
  <c r="O134" i="1"/>
  <c r="O157" i="1"/>
  <c r="O170" i="1"/>
  <c r="O23" i="1"/>
  <c r="O35" i="1"/>
  <c r="O163" i="1" l="1"/>
  <c r="M326" i="1"/>
  <c r="L219" i="1"/>
  <c r="L326" i="1" s="1"/>
  <c r="O79" i="1"/>
  <c r="K219" i="1"/>
  <c r="O72" i="1"/>
  <c r="O168" i="1"/>
  <c r="N219" i="1"/>
  <c r="N326" i="1" s="1"/>
  <c r="N26" i="1"/>
  <c r="O108" i="1"/>
  <c r="O159" i="1"/>
  <c r="K26" i="1"/>
  <c r="O96" i="1"/>
  <c r="O176" i="1"/>
  <c r="O144" i="1"/>
  <c r="O68" i="1"/>
  <c r="O37" i="1"/>
  <c r="O189" i="1"/>
  <c r="O132" i="1"/>
  <c r="O183" i="1"/>
  <c r="O193" i="1"/>
  <c r="O328" i="1" s="1"/>
  <c r="O46" i="1"/>
  <c r="O24" i="1"/>
  <c r="O26" i="1" s="1"/>
  <c r="H323" i="1"/>
  <c r="O219" i="1" l="1"/>
  <c r="O326" i="1" s="1"/>
  <c r="H318" i="1"/>
  <c r="H310" i="1"/>
  <c r="H305" i="1"/>
  <c r="K298" i="1"/>
  <c r="H296" i="1"/>
  <c r="H286" i="1"/>
  <c r="K249" i="1"/>
  <c r="K265" i="1" s="1"/>
  <c r="H243" i="1"/>
  <c r="K236" i="1"/>
  <c r="K233" i="1"/>
  <c r="K230" i="1"/>
  <c r="K229" i="1"/>
  <c r="K228" i="1"/>
  <c r="K227" i="1"/>
  <c r="K223" i="1"/>
  <c r="H132" i="1"/>
  <c r="H112" i="1"/>
  <c r="H108" i="1"/>
  <c r="H101" i="1"/>
  <c r="H79" i="1"/>
  <c r="H75" i="1"/>
  <c r="H72" i="1"/>
  <c r="H68" i="1"/>
  <c r="H50" i="1"/>
  <c r="H37" i="1"/>
  <c r="H24" i="1"/>
  <c r="H16" i="1"/>
  <c r="H26" i="1" l="1"/>
  <c r="K225" i="1"/>
  <c r="K328" i="1"/>
  <c r="K305" i="1"/>
  <c r="H267" i="1"/>
  <c r="K232" i="1"/>
  <c r="K234" i="1"/>
  <c r="H289" i="1"/>
  <c r="K288" i="1"/>
  <c r="K289" i="1" s="1"/>
  <c r="H324" i="1"/>
  <c r="K312" i="1"/>
  <c r="K330" i="1" s="1"/>
  <c r="H219" i="1"/>
  <c r="K235" i="1"/>
  <c r="K231" i="1"/>
  <c r="K324" i="1" l="1"/>
  <c r="K267" i="1"/>
  <c r="K326" i="1" s="1"/>
  <c r="H326" i="1"/>
  <c r="H330" i="1" l="1"/>
</calcChain>
</file>

<file path=xl/sharedStrings.xml><?xml version="1.0" encoding="utf-8"?>
<sst xmlns="http://schemas.openxmlformats.org/spreadsheetml/2006/main" count="946" uniqueCount="535">
  <si>
    <t>High/ Low</t>
  </si>
  <si>
    <t>Project Total (ISO &amp; non-ISO)</t>
  </si>
  <si>
    <t>ISO Portion</t>
  </si>
  <si>
    <t>PIN</t>
  </si>
  <si>
    <t>Project Title</t>
  </si>
  <si>
    <t>C-WBS</t>
  </si>
  <si>
    <t>Order #</t>
  </si>
  <si>
    <t>Voltage</t>
  </si>
  <si>
    <t>OD</t>
  </si>
  <si>
    <t>Prior</t>
  </si>
  <si>
    <t>Total</t>
  </si>
  <si>
    <t>Non-Incentive Transmission Projects include Direct Installation and Removal Expenditures, but exclude any C-WBS or Order # with 0% ISO.</t>
  </si>
  <si>
    <t>Other Transmission</t>
  </si>
  <si>
    <t>08389</t>
  </si>
  <si>
    <t>Hinson Sub (RNU) Install one (1) 220 kV line position</t>
  </si>
  <si>
    <t>CET-ET-CR-WC-838906</t>
  </si>
  <si>
    <t>High</t>
  </si>
  <si>
    <t>08394</t>
  </si>
  <si>
    <t>Vincent Substation.
i. Install one (1) 220 kV line position which includes the following 
equipment:
1. Two (2) 220 kV circuit breakers.
2. One (1) 220 kV group operated disconnect switch with 
grounding attachment.
3. Three (3) 220 kV group operated disc</t>
  </si>
  <si>
    <t>CET-ET-CR-WC-839401</t>
  </si>
  <si>
    <t>08090</t>
  </si>
  <si>
    <t>Eldorado Substation (NU): install the following equipment on a dedicated 220kV double breaker line position (position 25) at the Eldorado Sub to terminate the Eldorado-Sloan Canyon 220kV T/L.</t>
  </si>
  <si>
    <t>CET-ET-LG-AF-809000</t>
  </si>
  <si>
    <t>08393</t>
  </si>
  <si>
    <t>Walnut Substation Interconnection (RNU): 1. Generation Tie-Line to Existing Pos. 2. Utilize the following:
a) Two (2) 220 kV circuit breakers
b) One (1) 220 kV group operated disconnect switch with grounding attachment
c) Three (3) 220 kV group operated s</t>
  </si>
  <si>
    <t>CET-ET-CR-WC-839301</t>
  </si>
  <si>
    <t>Transmission: Interconnection (RNU) Relocate existing 220 kV Mesa-Walnut Line to new Position 4.</t>
  </si>
  <si>
    <t>CET-ET-CR-WC-839306</t>
  </si>
  <si>
    <t xml:space="preserve">Total Kestrel Storage Project </t>
  </si>
  <si>
    <t>08398</t>
  </si>
  <si>
    <t xml:space="preserve"> Pardee Substation (RNU): Moorpark CRAS – monitoring infrastructure.
1. Install four (4) GE N60 logic processing relays or equivalent successor to monitor and detect transmission line outages.
2. Perform CRAS programming and testing to the new CRAS.
3. Install two (2) ethernet switches.
4. Install one (1) satellite clock.</t>
  </si>
  <si>
    <t>CET-ET-CR-WC-839801</t>
  </si>
  <si>
    <t>Moorpark Substation (RNU):  Moorpark centralized RAS (“CRAS”) – tripping infrastructure
1. Install six (6) GE N60 logic processing relays or equivalent 
successor to send tripping signals to the Large Generating 
Facility.
2. Install two (2) ethernet switches.
3. Install one (1) satellite clock.
4. Perform CRAS programming and testing to the new CRAS relays.*
Add points to the RTUs.</t>
  </si>
  <si>
    <t>CET-ET-CR-WC-839802</t>
  </si>
  <si>
    <t xml:space="preserve">Sylmar Substation (RNU): Moorpark CRAS – monitoring infrastructure.
1. Install two (2) GE N60 logic processing relays or equivalent successor to monitor and detect transmission line outages.
2. Perform CRAS programming and testing to the new CRAS relays.
</t>
  </si>
  <si>
    <t>CET-ET-CR-WC-839807</t>
  </si>
  <si>
    <t>Moorpark Substation (RNU).
i. Install one (1) 220 kV line position which includes the following 
equipment:
1. Two (2) 220 kV circuit breakers.
2. One (1) 220 kV group operated disconnect switch with 
grounding attachment. 
3. Three (3) 220 kV group operated disconnect switches</t>
  </si>
  <si>
    <t>CET-ET-CR-WC-839808</t>
  </si>
  <si>
    <t>Goldback Solar Center</t>
  </si>
  <si>
    <t>Total Other Transmission</t>
  </si>
  <si>
    <t>TSP Projects</t>
  </si>
  <si>
    <t>07767</t>
  </si>
  <si>
    <t>Johanna: Install new 280MVA Bank,Equip new 220kV &amp; 66kV Positions, Rpl (19) 66kVCBs &amp; (1) 12kV CB</t>
  </si>
  <si>
    <t>CET-ET-LG-TS-776700</t>
  </si>
  <si>
    <t>Total TSP Projects</t>
  </si>
  <si>
    <t>Transmission Project Reliability</t>
  </si>
  <si>
    <t>07727</t>
  </si>
  <si>
    <t>Inyokern Substation: Expand existing MEER at Inyokern Substation.</t>
  </si>
  <si>
    <t>CET-ET-TP-RL-772700</t>
  </si>
  <si>
    <t>Low</t>
  </si>
  <si>
    <t>Control Substation: Install 12 N60 relays, one satellite clock, and two ethernet switches in the existing MEER at Control Substation.</t>
  </si>
  <si>
    <t>CET-ET-TP-RL-772701</t>
  </si>
  <si>
    <t>Total Digital 395 Project: North-of-Kramer Area Telecom Network and RAS Upgrades</t>
  </si>
  <si>
    <t>07763</t>
  </si>
  <si>
    <t>Eldorado-Lugo 500 kV line: CA side - Install 85 miles of new OPGW between CA/NV border and Pisgah Substation.</t>
  </si>
  <si>
    <t>CET-ET-TP-RN-776304</t>
  </si>
  <si>
    <t>Eldorado-Lugo 500 kV line: NV Side -Install 2 miles of new OPGW between CA/NV border and MI52-T2.</t>
  </si>
  <si>
    <t>CET-ET-TP-RN-776305</t>
  </si>
  <si>
    <t>Mohave 500 kV: Install two (2) N60 relays Install one (1) ethernet switch Install one (1) satellite switch 1PSC- RTU Point additions at Mohave substation.</t>
  </si>
  <si>
    <t>CET-ET-TP-RN-776302</t>
  </si>
  <si>
    <t>Lugo Sub: Install new control cables, update station drawings, and modify settings on existing N60 relays to accommodate monitoring of Lugo-Mohave 500kV line.</t>
  </si>
  <si>
    <t>CET-ET-TP-RN-776307</t>
  </si>
  <si>
    <t>Eldorado: Install equipment to support N-2 monitoring of Eldorado-Lugo 500kV and Lugo-Mohave 500kV lines.</t>
  </si>
  <si>
    <t>CET-ET-TP-RN-776308</t>
  </si>
  <si>
    <t>Real Properties - Land Acquisition</t>
  </si>
  <si>
    <t>CET-RP-TP-RL-776308</t>
  </si>
  <si>
    <t>Contingency</t>
  </si>
  <si>
    <t>CET-ET-TP-RN-776399</t>
  </si>
  <si>
    <t>7763-Cont</t>
  </si>
  <si>
    <t>Total Lugo-Victorville 500 kV SPS</t>
  </si>
  <si>
    <t>07227</t>
  </si>
  <si>
    <t>Inyo Substation: Replace Inyo phase shifter and new hybrid circuit breaker. Install 2 pairs of protection relays.</t>
  </si>
  <si>
    <t>CET-ET-TP-RN-722701</t>
  </si>
  <si>
    <t>Control: Install two N60 relays</t>
  </si>
  <si>
    <t>CET-ET-TP-RN-722700</t>
  </si>
  <si>
    <t>Total Casa Diablo IV Project Interconnection</t>
  </si>
  <si>
    <t>07546</t>
  </si>
  <si>
    <t>CET-ET-TP-RL-754601</t>
  </si>
  <si>
    <t>(Removal/Expense) Eldorado</t>
  </si>
  <si>
    <t>CET-ET-TP-RL-754600</t>
  </si>
  <si>
    <t>(Removal/Expense) Mohave</t>
  </si>
  <si>
    <t>CET-ET-TP-RL-754604</t>
  </si>
  <si>
    <t>Total Eldorado-Lugo-Mohave (ELM) Series Cap Upgrades Project</t>
  </si>
  <si>
    <t>07558</t>
  </si>
  <si>
    <t>Magunden-Springville 230 kV No.1: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</si>
  <si>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CET-ET-TP-RL-755800</t>
  </si>
  <si>
    <t>Magunden-Springville 230 kV No.2: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</si>
  <si>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CET-ET-TP-RL-755801</t>
  </si>
  <si>
    <t>Lake Success - Contingency</t>
  </si>
  <si>
    <t>7558-Cont</t>
  </si>
  <si>
    <t>Magunden-Springville No.1 &amp; No.2 Tower Replacement ("Lake Success Towers in Water")</t>
  </si>
  <si>
    <t>08077</t>
  </si>
  <si>
    <t>Inyokern 115 kV Relay Upgrades for ATRA</t>
  </si>
  <si>
    <t>CET-ET-TP-RL-807709</t>
  </si>
  <si>
    <t>Control 115 kV CBs and MEER for ATRA</t>
  </si>
  <si>
    <t>CET-ET-TP-RL-807706</t>
  </si>
  <si>
    <t>Kramer 115 kV Relay Upgrades for ATRA</t>
  </si>
  <si>
    <t>CET-ET-TP-RL-807710</t>
  </si>
  <si>
    <t>Tortilla 115 kV CBs nand MEER for ATRA</t>
  </si>
  <si>
    <t>CET-ET-TP-RL-807713</t>
  </si>
  <si>
    <t>Eldorado 220 kV (Option 2): Cima-Pisgah #1 220kV (Pos 9N) and Cima-Pisgah #2 220kV (Pos 10N) A. 220 kV Switchrack -6 BCT Upgrades B. Relays -2 Racks -2 L90 -4 C60</t>
  </si>
  <si>
    <t>CET-ET-TP-RL-807703</t>
  </si>
  <si>
    <t>Pisgah 220 kV (Option 2): A. 220 kV Switchrack -8 BCT Upgrades B. Relays -8 Racks -4 L90 -4 C60</t>
  </si>
  <si>
    <t>CET-ET-TP-RL-807711</t>
  </si>
  <si>
    <t>Total Annual Transmission Reliability Assessment 2016 - Protection Upgrades (ATRA)</t>
  </si>
  <si>
    <t>08078</t>
  </si>
  <si>
    <t>Antelope Sub (RNU) - Install two (2) G.E N60 Logic Processing Relays or equivalent successor to send additional tripping signals to the Large Generating Facility.</t>
  </si>
  <si>
    <t>CET-ET-TP-RN-807800</t>
  </si>
  <si>
    <t>Antelope Sub (RNU) - Power System Control. i. Expand existing RTU at SCE Antelope Substation and the generation facility to include points for status and alarms related to the new RAS relays ii. Modify the programs for the Tehachapi RAS. iii. Point additions to the existing RTU at SCE Antelope Substation for new protection relay status/alarm/control.</t>
  </si>
  <si>
    <t>CET-ET-TP-RN-807801</t>
  </si>
  <si>
    <t>Antelope 2 Solar Project Reliability Network Upgrades at Antelope Substation</t>
  </si>
  <si>
    <t>08104</t>
  </si>
  <si>
    <t xml:space="preserve">New Moorpark-Pardee #4 230 kV line:  String roughly 25.5 mile section on vacant side of existing structures with 2B-1590. String roughly 6 miles of 1/2" EHS GW on existing structures.  </t>
  </si>
  <si>
    <t>CET-ET-TP-RL-810402</t>
  </si>
  <si>
    <t>Total Moorpark-Pardee 230 kV No. 4 Circuit Project</t>
  </si>
  <si>
    <t>08223</t>
  </si>
  <si>
    <t>Whirlwind AA Bank Centralized RAS. i. Whirlwind Substation.  Utilize two GE N60 logic processing relays or equivalent successor, identified under Section 2(b)(i)1.b.i of this Appendix A, to send tripping signals to the Large Generating Facility.</t>
  </si>
  <si>
    <t>CET-ET-TP-RN-822300</t>
  </si>
  <si>
    <t>Tehachapi CRAS: i. Whirlwind Substation. Install two GE N60 logic processing relays or equivalent successor to send tripping signals to the Large Generating Facility.</t>
  </si>
  <si>
    <t>CET-ET-TP-RN-822301</t>
  </si>
  <si>
    <t>Willy Interconnection at Whirlwind Substation</t>
  </si>
  <si>
    <t>08246</t>
  </si>
  <si>
    <t>Roadway Substation 115/33 North of Lugo CRAS – generator addition. (a) Roadway Substation. Install two (2) GE N60 logic processing relays to send tripping signals to the Large Generating Facility. Power System Controls. i. Perform CRAS programming and tes</t>
  </si>
  <si>
    <t>CET-ET-TP-RN-824603</t>
  </si>
  <si>
    <t>Roadway Substation– generator addition. Mojave Desert RAS. Install two (2) GE N60 logic processing relays to send tripping signals to the Large Generating Facility.</t>
  </si>
  <si>
    <t>CET-ET-TP-RN-824604</t>
  </si>
  <si>
    <t xml:space="preserve">Baldy Mesa Project Reliability Network Upgrades </t>
  </si>
  <si>
    <t>08298</t>
  </si>
  <si>
    <t>Windhub Substation. i. Install one (1) 220 kV line position which includes the following equipment. 1. Two (2) 220 kV circuit breakers. 2. One (1) 220 kV group operated disconnect switch with grounding attachment. 3. Three (3) 220 kV group operated disconnect switches. 4. Fourteen (14) 220 kV bus support post insulators. ii. Protection Relays: 1. Install two (2) local breaker failure backup relays.</t>
  </si>
  <si>
    <t>CET-ET-TP-RN-829803</t>
  </si>
  <si>
    <t xml:space="preserve">Tehachapi centralized RAS – generator addition i. Windhub Substation. Install two (2) GE N60 logic processing relays or equivalent successor to send tripping signals to the Large Generating Facility. </t>
  </si>
  <si>
    <t>CET-ET-TP-RN-829800</t>
  </si>
  <si>
    <t>Windhub AA Bank centralized RAS – monitoring infrastructure i. Windhub Substation. 1. Install eight (8) GE N60 logic processing relays or equivalent successor to monitor and send tripping signals to the generating
facilities. 2. Install two (2) Ethernet switches. 3. Install one (1) satellite clock.
ii. Power System Controls. 1. Modify the existing RAS program to support the additional relays. 2. Install two (2) RTUs for monitoring of affected lines. iii. Corporate Security. Install corporate security approved cabinets/cameras/other security measures to monitor and protect Participating TO’s assets, per compliance standards, at Windhub Substation.</t>
  </si>
  <si>
    <t>CET-ET-TP-RN-829801</t>
  </si>
  <si>
    <t>Vincent Substation (RNU).1. Remove and salvage Green panels 3R thru 8R in 220kV Relay room, relocate all necessary various auxiliary equipment from green boards to new steel Relay Racks..2. Install new RTU in place of removed green boards, cutover existin</t>
  </si>
  <si>
    <t>Bellefield Solar Farm Reliability Network Upgrades</t>
  </si>
  <si>
    <t>08294</t>
  </si>
  <si>
    <t xml:space="preserve">Pardee Substation
Upgrade 220kV Position 17 CB's (#4172, 5172, 6172) and Position 19 CB's (#4192, 5192, 6192) and associated equipment. </t>
  </si>
  <si>
    <t>CET-ET-TP-RL-829400</t>
  </si>
  <si>
    <t>Pardee-Sylmar 220kV Transmission Line [North Coast Grid ET-00664-04601]: 
Replace one structure with a 15’ taller tower (M0-T2), including new foundations, in order to mitigate line clearance issues.</t>
  </si>
  <si>
    <t>CET-ET-TP-RL-829401</t>
  </si>
  <si>
    <t>Sylmar Substation (Work to be paid for by SCE but performed by LADWP): Upgrade 220kV Position E8 CB's</t>
  </si>
  <si>
    <t>Pardee-Sylmar No. 1 and No. 2 230kV Line Rating Increase Project</t>
  </si>
  <si>
    <t>08355</t>
  </si>
  <si>
    <t>Tehachapi CRAS – Monitoring infrastructure Whirlwind Substation.
1. Install two (2) GE N60 logic processing relays or equivalent successor to monitor and detect transmission line outages at Whirlwind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 at W Substation.
3. Install data gateway appliances.
vii. Corporate Security.
1. Install corporate security approved cabinets/cameras/other security measures to monitor and protect Participating TO’s assets per compliance standards, at Whirlwind Substations.</t>
  </si>
  <si>
    <t>CET-ET-TP-RN-835500</t>
  </si>
  <si>
    <t>Tehachapi CRAS – Monitoring infrastructure Vincent Substation.
1. Install two (2) GE N60 logic processing relays or equivalent successor to monitor and detect transmission line outages at Vincent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RTUs at Vincent Substation.
3. Install data gateway appliances.
vii. Corporate Security.
1. Install corporate security approved cabinets/cameras/other security measures to monitor and protect Participating TO’s assets per compliance standards, at Vincent Substations.</t>
  </si>
  <si>
    <t>CET-ET-TP-RN-835502</t>
  </si>
  <si>
    <t>Tehachapi CRAS – Monitoring infrastructure Midway Substation
Install four (4) GE N60 logic processing relays or equivalent successor to monitor and detect transmission line outages at Midway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RTUs at Midway Substation.
3. Install data gateway appliances.
vii. Corporate Security.
1. Install corporate security approved cabinets/cameras/other security measures to monitor and protect Participating TO’s assets per compliance standards, at Midway Substation.</t>
  </si>
  <si>
    <t>CET-ET-TP-RN-835503</t>
  </si>
  <si>
    <t>Tehachapi CRAS – Monitoring infrastructure Windhub Substation
1. Install two (2) GE N60 logic processing relays or equivalent successor to monitor and detect transmission line outages at Windhub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 at Windhub Substation.
3. Install data gateway appliances.
vii. Corporate Security.
1. Install corporate security approved cabinets/cameras/other security measures to monitor and protect Participating TO’s assets per compliance standards, at Antelope, Midway, Whirlwind, Windhub Substations.</t>
  </si>
  <si>
    <t>CET-ET-TP-RN-835504</t>
  </si>
  <si>
    <t>Whirlwind Substation Tehachapi CRAS – Tripping infrastructure i. Whirlwind Substation. 1. Install six (6) GE N60 logic processing relays or equivalent successor to send tripping signals to the Large Generating Facility. 2. Perform centralized RAS programming and testing to the new centralized RAS relay.</t>
  </si>
  <si>
    <t>TOT909-Q1631 -Glenfeliz Solar Farm</t>
  </si>
  <si>
    <t>08358</t>
  </si>
  <si>
    <t xml:space="preserve">Eldorado Substation IF (RNU) Participate and modify the planned Lugo-Victorville CRAS
a. Install two (2) GE N60 logic processing relays or equivalent successor for AA bank outage detection for participation of the Sloan Canyon RAS programming and testing to the new RAS relays.
b. Install one (1) Satellite clock
c. Perform programming and testing to the new RAS relays.
Eldorado Sub (PSC) RNU
a. Add points to the RTUs at Eldorado Substation and the Interconnection Customer’s Generating Facility (Mark for Deletion pending detailed Engineering)
</t>
  </si>
  <si>
    <t>CET-ET-TP-RN-835800</t>
  </si>
  <si>
    <t xml:space="preserve">Eldorado RNU (IF) Participate in and modify the existing Lugo-Victorville RAS
a. Install two (2) GE N60 logic processing relays (two relays total) or equivalent successor for logic processing and sending generation trip signals to the Generating Facility
Eldorado (PSC)
a. Perform RAS programming and testing to the new RAS relays at Eldorado Substation.
b. Add points to the RTUs at Eldorado Substation and the Interconnection Customer’s Generating Facility.
</t>
  </si>
  <si>
    <t>CET-ET-TP-RN-835801</t>
  </si>
  <si>
    <t xml:space="preserve">TOT796/Q1341, Yellow Pine 2, LLC, Install Reliability Network Upgrades Eldorado 500/220kV (T)7588
</t>
  </si>
  <si>
    <t>08107</t>
  </si>
  <si>
    <t>Kramer Substation (RNU):  a. Engineer and construct one 220 kV line position, which includes the following equipment: i. Two 220 kV circuit breakers. ii. Three 220 kV group operated disconnect switches. iii. One (1) 220 kV group operated disconnect switch with grounding attachment.</t>
  </si>
  <si>
    <t>CET-ET-TP-RN-810701</t>
  </si>
  <si>
    <t>08171</t>
  </si>
  <si>
    <t>Eldorado Substation (Reliability Network Upgrades):
a. Install one (1) 220 kV transmission line position, which includes the following equipment:
i. Two (2) 220 kV circuit breakers.
ii. One (1) 220 kV group operated disconnect switch with grounding attachment.
iii. Three (3) 220 kV group operated disconnect switches.
iv. Fourteen (14) 220 kV bus support insulators.
v. Perform ground grid study.
vi. Ivanpah RAS:
1. Install two (2) G.E. N60 logic processing relays or equivalent successor to send tripping signals to the Large Generating Facility.
2. Perform RAS programming and testing to the new Ivanpah RAS relays.
vii. Lugo-Victorville RAS:
1. Install two (2) G.E. N60 logic processing relays or equivalent successor to send tripping signals to the Large Generating Facility.
2. Perform RAS programming and testing to the new Lugo-Victorville RAS relays.
b. Protection Relays: 
Two (2) local breaker failure backup relays
Power System Controls
i. Perform RAS programming and testing to the new Ivanpah RAS relays.
ii. Add points to the RTUs at the Participating TO-Owned Eldorado 220 kV Substation and the Large Generating Facility to support the Ivanpah RAS.
iii. Perform RAS programming and testing to the new Lugo-Victorville RAS relays.
iv. Add points to the RTUs at the Participating TO-Owned Eldorado 220 kV Substation and the Large Generating Facility to support the Lugo-Victorville RAS</t>
  </si>
  <si>
    <t>CET-ET-TP-RN-817100</t>
  </si>
  <si>
    <t>08207</t>
  </si>
  <si>
    <t xml:space="preserve">Colorado River Substation (RNU)
(i) Colorado River Substation.  
1. Engineer and construct one (1) 220 kV line position which includes the following equipment:
    a. Two (2) 220 kV circuit breakers;
    b. Three (3) 220 kV group operated disconnect switches;
    c. One (1) 220 kV group operated disconnect switch with grounding attachment; and 
    d. Fourteen (14) 220 kV bus support post insulators;
    e. One (1) ground grid study.
2. Protection Relays:
    a. Install two (2) local breaker failure backup (‘LBFB”) relays, GE C60 or equivalent models.
Colorado River Corridor centralized RAS (cRAS) – generator tripping infrastructure (RNU).
1. Colorado River Substation:
    a. Install two (2) G.E. N60 logic processing relays or equivalent successor, at the Participating TO’s Colorado River Substation and  to send additional tripping signals to the matching N60 relays or equivalent successor located at the Large Generating Facility to add the Large Generating Facility to the Colorado River Corridor centralized RAS.
    b. Perform centralized RAS programming and testing to the new centralized RAS relays.
    c. Perform one (1) relay coordination study and re-set/test protection relays to account for the interconnection of the Large Generating Facility.
</t>
  </si>
  <si>
    <t>CET-ET-TP-RN-820700</t>
  </si>
  <si>
    <t>08214</t>
  </si>
  <si>
    <t xml:space="preserve">Red Bluff Substation (RNU):
1.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2. Protection Relays:
    i. Install two (2) local breaker failure backup relays, GE C60 or equivalent successor.
3. Perform ground grid study
West of Colorado River centralized RAS (RNU):
1. Red Bluff Substation:
    i. Install two (2) GE N60 logic processing relays, or equivalent successor, at the Participating TO’s Red Bluff Substation and to send tripping signals to the matching N60 relays, or equivalent successor, located at the Large Generating Facility to add the Large Generating Facility to the West of Colorado River centralized RAS.
2. Telecommunications:
    i. Install required channel banks, cross connects, fiber optic cable, and associated equipment, supporting the centralized RAS requirements at the Participating TO’s Red Bluff Substation.
Add monitoring infrastructure to monitor the Red Bluff 2nd AA Bank (RNU):
1. Red Bluff Substation.
    i. Install two (2) GE N60 logic processing relays or equivalent successor for transmission line outage detection (Red Bluff 2nd AA bank)
2. Power System Control.
    i. Add points to the existing RTUs at Red Bluff Substation to support centralized RAS requirements.
3. Telecommunications.
    i. Install required channel banks, cross connects, and associated equipment (including terminal equipment) at Red Bluff Substation to support the monitoring centralized RAS requirements.
</t>
  </si>
  <si>
    <t>CET-ET-TP-RN-821401</t>
  </si>
  <si>
    <t>Power System Control (RNU) - Expand CRAS RTUs at Red Bluff Substation to include points for status and alarms related to the new CRAS relays. Modify the CRAS program to support the additional relays.</t>
  </si>
  <si>
    <t>CET-ET-TP-RN-821400</t>
  </si>
  <si>
    <t>08376</t>
  </si>
  <si>
    <t>VISTA RNU-SCD</t>
  </si>
  <si>
    <t>CET-ET-TP-RN-837603</t>
  </si>
  <si>
    <t>08392</t>
  </si>
  <si>
    <t>Red Bluff Sub (RNU)-West of Colorado River centralized RAS. 
a.Red Bluff Substation. i.Install two (2) G.E. N60 logic processing relays or equivalent successor to send tripping signals to the Large Generating Facility; and ii.Perform RAS programming and testing to the new centralized RAS relays; and iii.Modify the existing automation program to support the new centralized RAS relays. b.Telecommunications. i.Install required channel banks (including terminal equipment) at the Participating TO’s Red Bluff Substation, supporting the centralized RAS requirements. c.Power System Controls. i.Expand existing HMI points at the Participating TO’s Red Bluff Substation to include points for status and alarms related to the new centralized RAS relays; and ii.Modify the existing centralized RAS program to support the additional relay(s).</t>
  </si>
  <si>
    <t>CET-ET-CR-WC-839202</t>
  </si>
  <si>
    <t>07073</t>
  </si>
  <si>
    <t>Red Bluff RNU: Install 220kV line position.</t>
  </si>
  <si>
    <t>CET-ET-TP-RN-707300</t>
  </si>
  <si>
    <t>08100</t>
  </si>
  <si>
    <t>Whirlwind Substation (NU): a. Utilize the shared 230 kV position at Whirlwind Substation to terminate the Rattlesnake-Whirlwind 220kV Transmission Line.</t>
  </si>
  <si>
    <t>CET-ET-TP-RN-810000</t>
  </si>
  <si>
    <t>08199</t>
  </si>
  <si>
    <t>Windhub Substation (RNU) a. Install one (1) 220 kV transmission line position which includes the following equipment: (i) Two (2) 220 kV circuit breakers. (ii) Four (4) sets of 220 kV group-operated disconnect switches. b. Install the following protection relays: (i) Two (2) local breaker failure backup relays.</t>
  </si>
  <si>
    <t>CET-ET-TP-RL-819901</t>
  </si>
  <si>
    <t>08220</t>
  </si>
  <si>
    <t>Red Bluff Sub:Install line/relays/add points.</t>
  </si>
  <si>
    <t>CET-ET-TP-RN-822004</t>
  </si>
  <si>
    <t>08201</t>
  </si>
  <si>
    <t>Whirlwind Substation (RNU): Whirlwind AA-Bank RAS: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t>
  </si>
  <si>
    <t>CET-ET-TP-RN-820100</t>
  </si>
  <si>
    <t>08285</t>
  </si>
  <si>
    <t>Whirlwind Substation: a. Install one (1) 230 kV line position which includes the following
equipment:
i. Two (2) 230 kV circuit breakers and foundations.
ii. One (1) 230 kV group operated disconnect switch with
grounding attachment.
iii. Four (4) sets of 223 kV disconnect switches, steel support structures, and foundations.
b. Protection Relays: Two local breaker failure backup relays, General Electric ("GE") C60 or equivalent successor.</t>
  </si>
  <si>
    <t>CET-ET-TP-RN-828500</t>
  </si>
  <si>
    <t>08380</t>
  </si>
  <si>
    <t>Kramer Substation (RNU)-
Perform one local relay coordination study and re-set/test protection relays to account for the additional interconnection facilities for the interconnection of the Large Generating Facility.</t>
  </si>
  <si>
    <t>CET-ET-TP-RN-838002</t>
  </si>
  <si>
    <t xml:space="preserve">Mojave Desert RAS – tripping infrastructure (GRNU)
a. Kramer Substation.
i. Install two (2) G.E. N60 logic processing relays or equivalent successor to monitor and send tripping signals to the Large Generating Facility; and
ii. Reconnect and test two (2) </t>
  </si>
  <si>
    <t>CET-ET-TP-RN-838000</t>
  </si>
  <si>
    <t>North of Lugo (“NOL”) cRAS – tripping infrastructure (GRNU)
a. Kramer Substation.
i. Install two (2) G.E. N60 logic processing relays or equivalent successor to send tripping signals to the Large Generating Facility.
b. Telecommunication.
i. Install req</t>
  </si>
  <si>
    <t>CET-ET-TP-RN-838001</t>
  </si>
  <si>
    <t>Aratina Solar Center 2 Project</t>
  </si>
  <si>
    <t>08448</t>
  </si>
  <si>
    <t xml:space="preserve">Laguna Bell Sub
1.Replace existing 220kV CB 21 with new 220kV CB, 4000A, 63kA, with new foundation
2.Replace existing 220kV CB 22 with new 220kV CB, 4000A, 63kA, with new foundation
3.Replace existing two (2) 230kV group operated DS, horizontal, center </t>
  </si>
  <si>
    <t>CET-ET-TP-RL-844800</t>
  </si>
  <si>
    <t>Reconductor approximately 5 miles of existing Laguna Bell - Mesa No.1 230 kV Line with ACCC conductor.</t>
  </si>
  <si>
    <t>CET-ET-TP-RL-844801</t>
  </si>
  <si>
    <t>Laguna Bell-Mesa No. 1 Reconductor - Section 2 (CAISO TPP Project)</t>
  </si>
  <si>
    <t>Laguna Bell-Mesa No. 1 Reconductor - Section 3 (CAISO TPP Project)</t>
  </si>
  <si>
    <t>Laguna Bell-Mesa No. 1 Reconductor - Section 4 (CAISO TPP Project)</t>
  </si>
  <si>
    <t>Laguna Bell-Mesa No. 1 Reconductor - Section 5 (CAISO TPP Project)</t>
  </si>
  <si>
    <t>Laguna Bell-Mesa No. 1 Reconductor - Section 6 (CAISO TPP Project)</t>
  </si>
  <si>
    <t>Laguna Bell-Mesa No. 1 Reconductor - Section 8 (CAISO TPP Project)</t>
  </si>
  <si>
    <t>Laguna Bell-Mesa No. 1 Reconductor - Section 7 (CAISO TPP Project)</t>
  </si>
  <si>
    <t>Laguna Bell-Mesa No. 1 Reconductor - Sec</t>
  </si>
  <si>
    <t>Laguna Bell-Mesa No. 1 230 kV Line Rating Increase Project</t>
  </si>
  <si>
    <t>08269</t>
  </si>
  <si>
    <t>Whirlwind Substation: Power System Controls.
1. Add points to the RTUs at Whirlwind Substation.
2. Modify the existing RAS program to support the additional relays.</t>
  </si>
  <si>
    <t>CET-ET-TP-RL-826900</t>
  </si>
  <si>
    <t>08270</t>
  </si>
  <si>
    <t xml:space="preserve">Whirlwind Substation:
- Perform relay coordination study.
- Install two (2) GE N60 logic processing relays or equivalent successor to send tripping signals to the Large Generating Facility [Tehachapi CRAS]
- Install two (2) GE N60 logic processing relays </t>
  </si>
  <si>
    <t>CET-ET-CR-WC-827000</t>
  </si>
  <si>
    <t>08300</t>
  </si>
  <si>
    <t>Reliability Network Upgrades.
The Distribution Provider shall:
1. West of Colorado River CRAS Inland/Devers Extension - additional remote monitoring
a. Serrano Substation.
Install two (2) GE N60 logic processing relays or equivalent successor for transmi</t>
  </si>
  <si>
    <t>CET-ET-CR-WC-830001</t>
  </si>
  <si>
    <t>08426</t>
  </si>
  <si>
    <t xml:space="preserve">Eldorado Substation (NU)
IRNU
1. Conduct relay coordination study
2. Review As-Built drawings
Eldorado Substation-(NU)
1. Install two GE N60 logic processing relays or equivalent
2. Modity the existing program to support new relays
Eldorado Substation 
</t>
  </si>
  <si>
    <t>CET-ET-CR-WC-842600</t>
  </si>
  <si>
    <t xml:space="preserve">Moorpark Substation (RNU).
1. Install facilities for a new 220 kV switchrack position to terminate the 
Generation Tie-Line. This work includes the following:
a. One (1) 220 kV dead-end substation structure.
b. Three (3) 220 kV coupling capacitor voltage </t>
  </si>
  <si>
    <t>CET-ET-CR-WC-839800</t>
  </si>
  <si>
    <t>Goldback:
1. Install one (1) RTU at the Large Generating Facility to monitor typical 
generation elements such as MW, MVAR, terminal voltage and circuit 
breaker status for the Large Generating Facility and plant auxiliary 
load, and transmit the informat</t>
  </si>
  <si>
    <t>CET-ET-CR-WC-839805</t>
  </si>
  <si>
    <t>08506</t>
  </si>
  <si>
    <t>Victor 220 kV Substation:..Equip Position 11 with one (1) circuit breaker (4000 Amp) and two disconnects...Relocate the Victor-Lugo No. 3 220 kV T/L from Position 7 South Bus to 11 South and install all necessary protection per SCE standards. ..Equip Posi</t>
  </si>
  <si>
    <t>CET-ET-TP-RL-850600</t>
  </si>
  <si>
    <t>08474</t>
  </si>
  <si>
    <t>Antelope Sub: Replace all 41 66 kV Circuit Breakers from 40 kA to 50 kA.Perform Ground Grid Study.Replace 101 66 kV disconnect switches &amp; 45 66 kV PTs.Remove 15 steel lattice structures .Install 15 dead-end structures..Relay that needs to be reset.At Ante</t>
  </si>
  <si>
    <t>CET-ET-TP-RN-847401</t>
  </si>
  <si>
    <t>08473</t>
  </si>
  <si>
    <t>Devers 220 kV/115 kV Substation:
1. Moving the Devers-Vista No.2 220 kV T/L from Position 8 South to Position 7 South 
     ―  Install one Breaker and two Disconnectors   
2. Moving the Devers No.1AA Bank from Position 1X North to Position 1 North 
     ―</t>
  </si>
  <si>
    <t>CET-ET-TP-RL-847300</t>
  </si>
  <si>
    <t>08457</t>
  </si>
  <si>
    <t>Red Bluff Substation (RNU).i.Install one (1) 500 kV line position which includes the following equipment:.    1.Two (2) 500 kV circuit breaker units. Each unit comprises of three (3) single-phase circuit breakers..    2.Twelve (12) 1-phase 500 kV disconne</t>
  </si>
  <si>
    <t>CET-ET-CR-WC-845703</t>
  </si>
  <si>
    <t>08538</t>
  </si>
  <si>
    <t xml:space="preserve">Red Bluff (GRNU):.a.West of Colorado River CRAS and/or West of Colorado River CRAS Inland/Devers Extension – tripping infrastructure.  1.Red Bluff Substation..      i.Install one (1) set (2 total) of GE N60 logic processing relays or equivalent successor </t>
  </si>
  <si>
    <t>CET-ET-TP-RN-853800</t>
  </si>
  <si>
    <t>08602</t>
  </si>
  <si>
    <t>Sylmar Sub: Replace 230kV/220kV Transformer with one rated for 1290 MVA normal and 1610 MVA Emergency (Procurement Only)</t>
  </si>
  <si>
    <t>CET-ET-LG-SU-860200</t>
  </si>
  <si>
    <t>08576</t>
  </si>
  <si>
    <t xml:space="preserve">Antelope - Whirlwind - Raise approximately 9 towers in order to fix ground clearance and increase line rating to 3421/3880 MVA </t>
  </si>
  <si>
    <t>CET-ET-TP-RN-857600</t>
  </si>
  <si>
    <t>08336</t>
  </si>
  <si>
    <t>COLORADO RIVER-INSTA</t>
  </si>
  <si>
    <t>CET-ET-CR-WC-833600</t>
  </si>
  <si>
    <t xml:space="preserve">Atlas Solar Generating Facility: 
Power System Controls (RNU)
Add points to the RTUs at the Generating Facility.
 </t>
  </si>
  <si>
    <t>Atlas Solar Project</t>
  </si>
  <si>
    <t>08411</t>
  </si>
  <si>
    <t>2.	Whirlwind AA Bank CRAS
a.	Whirlwind Substation
Utilize two (2) GE N60 logic processing relays or equivalent successor, identified under Section 2.(b)(i)3.a of this Appendix A, to send tripping signals to the Large Generating Facility. 
b.	Telecommunica</t>
  </si>
  <si>
    <t>CET-ET-TP-RN-841101</t>
  </si>
  <si>
    <t>3.	Tehachapi CRAS
a.	Whirlwind Substation
Install two (2) GE N60 logic processing relays or equivalent successor to send tripping signals to the Large Generating Facility. 
b.	Telecommunication
Install channel banks and associated equipment at Whirlwind S</t>
  </si>
  <si>
    <t>CET-ET-TP-RN-841100</t>
  </si>
  <si>
    <t>Cyclone Solar Project</t>
  </si>
  <si>
    <t>08418</t>
  </si>
  <si>
    <t>Laguna Bell Substation Interconnection Reliability Network Upgrades</t>
  </si>
  <si>
    <t>CET-ET-TP-RN-841802</t>
  </si>
  <si>
    <t xml:space="preserve">Rio Hondo Substation
General Reliability Network Upgrades:
Conduct ground grid study </t>
  </si>
  <si>
    <t>CET-ET-TP-RN-841801</t>
  </si>
  <si>
    <t xml:space="preserve">Lewis Substation
General Reliability Network Upgrades:
Conduct ground grid study
</t>
  </si>
  <si>
    <t>CET-ET-TP-RN-841800</t>
  </si>
  <si>
    <t>Commerce Energy Storage Project</t>
  </si>
  <si>
    <t>08433</t>
  </si>
  <si>
    <t>Install one RTU at the Large Generating Facility (SCE IF) - Add points to existing RTU at Mohave Switchyard to include points for new protection relay/status/alarm/control</t>
  </si>
  <si>
    <t>CET-ET-CR-WC-843300</t>
  </si>
  <si>
    <t>Large Generating Facility (SCE IF) TOT905/Q1647 Angora Solar Farm: Install meters required to meter the Charging Capacity at the Large Generating Facility. Notwithstanding that the meters will be located on the Interconnection Customer’s side of the Point</t>
  </si>
  <si>
    <t>Mohave 500kV Switching Station  (SCE IF)
(i) Real Properties: Obtain easements and/or acquire land for the installation of SCE’s Interconnection Facilities.
(ii) Environmental Activities, Permits, and Licensing: Perform and/or coordinate the required envi</t>
  </si>
  <si>
    <t>CET-ET-CR-WC-843301</t>
  </si>
  <si>
    <t>Mohave 500kV Switching Station (SCE IF) SCE shall install security cabinets, locks, and other security measures at the Large Generating Facility to comply with regulatory standards.</t>
  </si>
  <si>
    <t>CRAS Point Additions</t>
  </si>
  <si>
    <t>Mohave Sub: Install Tripping Infrastructure</t>
  </si>
  <si>
    <t>ED&amp;P scope of work for 500kV Gen-Tie Project</t>
  </si>
  <si>
    <t>08342</t>
  </si>
  <si>
    <t xml:space="preserve">Windhub Substation
Transmission Substation (IRNU) 
-Install two (2) 500 kV line position.
-Install Four (4) 500 kV circuit breakers. 
-Install Twenty-four (24) 500 kV disconnect switches. 
-Install protection relays.
</t>
  </si>
  <si>
    <t>CET-ET-CR-WC-834205</t>
  </si>
  <si>
    <t>Windhub Substation
Transmission Substation (GRNU) 
Install four (4) GE N60 logic processing relays or equivalent successor to monitor and detect transmission line outages 
-Install two (2) ethernet switches   
-Install one (1) satellite clock
-Perform cen</t>
  </si>
  <si>
    <t>CET-ET-CR-WC-834204</t>
  </si>
  <si>
    <t xml:space="preserve">Whirlwind Sub-
Perform centralized RAS programming and testing to the new centralized RAS relays
-Install two (2) GE N60 logic processing relays or equivalent successor to monitor and detect transmission line outages at Whirlwind Substation
</t>
  </si>
  <si>
    <t>CET-ET-CR-WC-834203</t>
  </si>
  <si>
    <t>Vincent Substation
Transmission Substation (GRNU)
-Install six (6) GE N60 logic processing relays or equivalent successor to send tripping signals to the Generating Facility. 
-Perform centralized RAS programming and testing to the new centralized RAS rel</t>
  </si>
  <si>
    <t>CET-ET-CR-WC-834202</t>
  </si>
  <si>
    <t>Midway Substation
Transmission Substation (GRNU) 
-Install four (4) GE N60 logic processing relays or equivalent successor to monitor and detect transmission line outages 
-Install two (2) ethernet switches   
-Install one (1) satellite clock
-Perform cen</t>
  </si>
  <si>
    <t>CET-ET-CR-WC-834201</t>
  </si>
  <si>
    <t xml:space="preserve"> Sanborn Hybrid 3</t>
  </si>
  <si>
    <t>08430</t>
  </si>
  <si>
    <t xml:space="preserve">Valley Substation:
Transmission Substation (Valley Substation)
Reliability Network Upgrades:
West of Colorado River Centralized RAS and West of Colorado River Centralized RAS Inland/Devers Extension – tripping infrastructure
    1). Valley Substation.
   </t>
  </si>
  <si>
    <t>CET-ET-TP-RN-843000</t>
  </si>
  <si>
    <t xml:space="preserve">Valley Substation-
Reliability Network Upgrades:
1.Valley Substation.
    (a) Replace the following relays:
        (i) Two (2) Local Breaker Failure Back-Up relays
    (b) Conduct ground grid study
</t>
  </si>
  <si>
    <t>CET-ET-TP-RN-843001</t>
  </si>
  <si>
    <t>Trans Line SOW Re-install jumpers</t>
  </si>
  <si>
    <t xml:space="preserve">CET-ET-CR-WC-843002 </t>
  </si>
  <si>
    <t>Trans Line SOW Re-install jumpers on the Romola Valley 500kV Line</t>
  </si>
  <si>
    <t xml:space="preserve">CET-ET-CR-WC-843003 </t>
  </si>
  <si>
    <t>Menifee Power Bank Project</t>
  </si>
  <si>
    <t>08490</t>
  </si>
  <si>
    <t>Eldorado Sub
Ivanpah Area RAS (GRNU)
Add project as an eligible participant for tripping
i. Eldorado Substation
1. Utilize existing N60 relays. 
2. Modify relay settings, update document controls, test relays for new logic for tripping BESS units. 
ii.P</t>
  </si>
  <si>
    <t>CET-ET-CR-WC-849002</t>
  </si>
  <si>
    <t>Eldorado Substation 
Lugo-Victorville CRAS (GRNU)
1. Utilize planned CRAS relays planned for RAS to CRAS conversion. 
2. Modify and perform CRAS programming and testing to the existing CRAS relays to trip entire project as a single tripping block.   
ii</t>
  </si>
  <si>
    <t>CET-ET-CR-WC-849000</t>
  </si>
  <si>
    <t>Silver State South Solar Project</t>
  </si>
  <si>
    <t>08357</t>
  </si>
  <si>
    <t>Moorpark Substation Interconnection-(RNU): Telecommunication:    b. Install required channel banks, cross connects and associated equipment (including terminal equipment).    c. Install lightwave, routers, firewall access switches, data traffic monitoring</t>
  </si>
  <si>
    <t>CET-ET-CR-WC-835708</t>
  </si>
  <si>
    <t>Eagle Rock Substation Interconnection-(RNU): Telecommunication:    b. Install required channel banks, cross connects and associated equipment (including terminal equipment).</t>
  </si>
  <si>
    <t>CET-ET-CR-WC-835707</t>
  </si>
  <si>
    <t>Pardee Substation Interconnection-(RNU): 1. a. Install four (4) GE N60 logic processing relays or equivalent successor to monitor and detect transmission line outages.    b. Perform centralized RAS programming and testing to the new centralized RAS relays</t>
  </si>
  <si>
    <t>CET-ET-CR-WC-835706</t>
  </si>
  <si>
    <t>CET-ET-CR-WC-835709</t>
  </si>
  <si>
    <t>CET-ET-CR-WC-835710</t>
  </si>
  <si>
    <t>08456</t>
  </si>
  <si>
    <t>Sylmar.CRAS - Sylmar Sub (OTC).i.Install two (2) GE N60 logic processing relays or equivalent successor to monitor and detect transmission line outages at Sylmar Substation..ii.Perform centralized RAS programming and testing to the new centralized RAS rel</t>
  </si>
  <si>
    <t>CET-ET-TP-RN-845606</t>
  </si>
  <si>
    <t>Sylmar.CRAS - Sylmar Sub (RNU).i.Install two (2) GE N60 logic processing relays or equivalent successor to monitor and detect transmission line outages at Sylmar Substation..ii.Perform centralized RAS programming and testing to the new centralized RAS rel</t>
  </si>
  <si>
    <t>CET-ET-TP-RN-845605</t>
  </si>
  <si>
    <t>Pardee.CRAS - Pardee Sub (RNU).i.Install four (4) GE N60 logic processing relays or equivalent successor to monitor and detect transmission line outages at Pardee Substation..ii.Perform centralized RAS programming and testing to the new centralized RAS re</t>
  </si>
  <si>
    <t>CET-ET-TP-RN-845607</t>
  </si>
  <si>
    <t>DEVERS 220 KV/115 KV</t>
  </si>
  <si>
    <t>CET-ET-TP-RL-847301</t>
  </si>
  <si>
    <t>DEVERS 220 KV: 220KV</t>
  </si>
  <si>
    <t>CET-ET-TP-RL-847302</t>
  </si>
  <si>
    <t>08038</t>
  </si>
  <si>
    <t>Ellis Ph2 RLA SCE:Re</t>
  </si>
  <si>
    <t>CET-ET-CR-WS-803800</t>
  </si>
  <si>
    <t>08556</t>
  </si>
  <si>
    <t>ELDORADO SUBSTATION</t>
  </si>
  <si>
    <t>CET-ET-TP-RN-855600</t>
  </si>
  <si>
    <t>08555</t>
  </si>
  <si>
    <t>CET-ET-TP-RN-855500</t>
  </si>
  <si>
    <t>06957</t>
  </si>
  <si>
    <t>CET-ET-TP-EC-999999</t>
  </si>
  <si>
    <t>Blanket Specifics</t>
  </si>
  <si>
    <t>Total Transmission Project Reliability</t>
  </si>
  <si>
    <t>Infrastructure Replacement</t>
  </si>
  <si>
    <t>03138</t>
  </si>
  <si>
    <t>Sylmar Convertor Station: Misc Cap</t>
  </si>
  <si>
    <t>CET-OT-OT-ME-313800</t>
  </si>
  <si>
    <t>04651</t>
  </si>
  <si>
    <t>Palo Verde Switchrack: Misc Cap</t>
  </si>
  <si>
    <t>CET-OT-OT-ME-465100</t>
  </si>
  <si>
    <t>Total LADWP/Palo Verde - WORK PERFORMED BY OPERATING AGENT</t>
  </si>
  <si>
    <t>04211</t>
  </si>
  <si>
    <t>Replace Bulk Power Circuit Breakers (220kV and Above)</t>
  </si>
  <si>
    <t>CET-ET-IR-CB-421100</t>
  </si>
  <si>
    <t>04343</t>
  </si>
  <si>
    <t>Non-Bulk Relay Replacement Program ("SRRP")</t>
  </si>
  <si>
    <t>CET-ET-IR-RP-434301</t>
  </si>
  <si>
    <t>04756</t>
  </si>
  <si>
    <t>Substation Miscellaneous Equipment Additions &amp; Betterment</t>
  </si>
  <si>
    <t>CET-ET-IR-ME-475600</t>
  </si>
  <si>
    <t>04837</t>
  </si>
  <si>
    <t>Replace SAS Infrastructure (FERC)</t>
  </si>
  <si>
    <t>CET-ET-IR-RP-483701</t>
  </si>
  <si>
    <t>05089</t>
  </si>
  <si>
    <t xml:space="preserve">Bulk Power 500kV &amp; 220kV Line Relay Replacement </t>
  </si>
  <si>
    <t>CET-ET-IR-RP-508900</t>
  </si>
  <si>
    <t>Bulk Capital Relay Replacement Program</t>
  </si>
  <si>
    <t>CET-ET-IR-RP-839900</t>
  </si>
  <si>
    <t>05210</t>
  </si>
  <si>
    <t>Substation Transformer Bank Replacement Program (AA-Bank &amp; A-Bank)</t>
  </si>
  <si>
    <t>CET-ET-IR-TB-521001</t>
  </si>
  <si>
    <t>06197</t>
  </si>
  <si>
    <t>On-line Dissolved Gas Analysis of Bulk Power Transformer Banks</t>
  </si>
  <si>
    <t>CET-ET-IR-ME-619700</t>
  </si>
  <si>
    <t>07713</t>
  </si>
  <si>
    <t>Substation Switchrack Rebuilds (FERC)</t>
  </si>
  <si>
    <t>CET-ET-IR-RB-771301</t>
  </si>
  <si>
    <t>07716</t>
  </si>
  <si>
    <t>Substation Batteries &amp; Chargers (FERC)</t>
  </si>
  <si>
    <t>CET-ET-IR-ME-771601</t>
  </si>
  <si>
    <t>07637</t>
  </si>
  <si>
    <t>Substation Facility Capital Maintenance</t>
  </si>
  <si>
    <t>COS-00-RE-MA-NE7637</t>
  </si>
  <si>
    <t>06987</t>
  </si>
  <si>
    <t>Substation HVAC Redundancy Program</t>
  </si>
  <si>
    <t>COS-00-RE-MA-SBHVAC</t>
  </si>
  <si>
    <t>07392</t>
  </si>
  <si>
    <t>Seismic Program - Bus Rel (FERC)</t>
  </si>
  <si>
    <t>COS-00-SP-BR-000000</t>
  </si>
  <si>
    <t>Seismic Program - Trans Subs (FERC)</t>
  </si>
  <si>
    <t>COS-00-SP-TD-000000</t>
  </si>
  <si>
    <t>Seismic Program - Trans Lines</t>
  </si>
  <si>
    <t>COS-00-SP-TD-000002</t>
  </si>
  <si>
    <t xml:space="preserve">Seismic Assessment and Mitigation Program for Transmission Assets </t>
  </si>
  <si>
    <t>Physical Security Enhancement Programs:</t>
  </si>
  <si>
    <t>07949</t>
  </si>
  <si>
    <t>Protection of Grid Infrastructure Assets (formerly, Physical Security Systems - Electric Facilities)</t>
  </si>
  <si>
    <t>COS-00-CS-CS-745400</t>
  </si>
  <si>
    <t>COS-00-CS-CS-745401</t>
  </si>
  <si>
    <t>07573</t>
  </si>
  <si>
    <t>Substation Fence/Gate (Cu Theft) (aka, Security Fence and Lights Upgrade) (FERC)</t>
  </si>
  <si>
    <t>CET-ET-IR-ME-757301</t>
  </si>
  <si>
    <t>08042</t>
  </si>
  <si>
    <t>500/230 kV (ES-5067): Physical Security Tier 2</t>
  </si>
  <si>
    <t>CET-ET-IR-ME-804200</t>
  </si>
  <si>
    <t>500/230 kV (ES-5047): Physical Security Tier 2</t>
  </si>
  <si>
    <t>CET-ET-IR-ME-804202</t>
  </si>
  <si>
    <t>500/230 kV (ES-8060): Physical Security Tier 2</t>
  </si>
  <si>
    <t>CET-ET-IR-ME-804203</t>
  </si>
  <si>
    <t>500/230 kV (ES-5079): Physical Security Tier 2</t>
  </si>
  <si>
    <t>CET-ET-IR-ME-804204</t>
  </si>
  <si>
    <t>500/230 kV (ES-5070): Physical Security Tier 2</t>
  </si>
  <si>
    <t>CET-ET-IR-ME-804201</t>
  </si>
  <si>
    <t>500/230 kV (ES-5031): Physical Security Tier 2</t>
  </si>
  <si>
    <t>CET-ET-IR-ME-804206</t>
  </si>
  <si>
    <t>500/230 kV (ES-8369): Physical Security Tier 2</t>
  </si>
  <si>
    <t>500/230 kV (ES-5071): Physical Security Tier 2</t>
  </si>
  <si>
    <t>500/230 kV (ES-8367): Physical Security Tier 2</t>
  </si>
  <si>
    <t>500/230 kV (ES-5023): Physical Security Tier 2</t>
  </si>
  <si>
    <t>500/230 kV (ES-5084): Physical Security Tier 2</t>
  </si>
  <si>
    <t>Inyokern Town Sub SB-699-Provide infrastructure (foundation, trenching) for security camera poles and Charles cabinet</t>
  </si>
  <si>
    <t>Physical Security Projects (Tiers 2 &amp; 3)</t>
  </si>
  <si>
    <t>Total Physical Security Enhancement Programs</t>
  </si>
  <si>
    <t>Total Infrastructure Replacement</t>
  </si>
  <si>
    <t>Grid Applications</t>
  </si>
  <si>
    <t>08284</t>
  </si>
  <si>
    <t>Colorado River Substation (Removal CRC RAS)</t>
  </si>
  <si>
    <t>CET-ET-CR-WC-828400</t>
  </si>
  <si>
    <t>West of Colorado River CRAS Inland/Devers Extension</t>
  </si>
  <si>
    <t>08345</t>
  </si>
  <si>
    <t>Install corporate security equipment to support CRAS Mohave, Eldorado and Lugo Substations.</t>
  </si>
  <si>
    <t>CET-ET-GA-CR-834500</t>
  </si>
  <si>
    <t>Power system controls (PSC) sofware application updates</t>
  </si>
  <si>
    <t>8345-PCS</t>
  </si>
  <si>
    <t>Mohave -Install 150 linear -ft of 4' x 4' cable tray -Install one (1) pair of monitoring relays -Install one (1) SEL-2407 Satellite Clock -Install six (6) sets of tripping relays to trip interconnection customers -Install two (2) Ethernet Switch -Remove existing RAS relays &amp; infrastructure</t>
  </si>
  <si>
    <t>Eldorado -Install 150 linear -ft of 4' x 4' cable tray -Install four (4) Ethernet Switches -Install four (4) pairs of monitoring relays -Install fourteen (14) pairs of tripping relays to customers -Install one (1) SEL-2407 Satellite Clock -Remove existing RAS relays &amp; infrastructure</t>
  </si>
  <si>
    <t>CET-ET-GA-CR-834501</t>
  </si>
  <si>
    <t>Lugo -Install 150 linear -ft of 4' x 4' cable tray -Install two (2) Ethernet Switches -Install one (1) pair of monitoring relays -Install one (1) SEL-2407 Satellite Clock -Remove existing RAS relays &amp; infrastructure</t>
  </si>
  <si>
    <t>Total  Lugo-Victorville Centralized RAS</t>
  </si>
  <si>
    <t>06446</t>
  </si>
  <si>
    <t>VARIOUS: INSTALL PHASOR MEASUREMENT SYSTEM</t>
  </si>
  <si>
    <t>CET-ET-GA-EM-644600</t>
  </si>
  <si>
    <t>Total Grid Apps</t>
  </si>
  <si>
    <t>PWRD Blankets</t>
  </si>
  <si>
    <t>03363</t>
  </si>
  <si>
    <t>Substation Planned Maintenance Replacements</t>
  </si>
  <si>
    <t>CET-PD-IR-SP-SUBSNW</t>
  </si>
  <si>
    <t>Substation Unplanned Maintenance Replacements</t>
  </si>
  <si>
    <t>CET-PD-BM-SU-SUBSNW</t>
  </si>
  <si>
    <t>Substation - Storm</t>
  </si>
  <si>
    <t>CET-PD-ST-SS-SUBSNW</t>
  </si>
  <si>
    <t>Substation Maintenance, Breakdown, &amp; Storm</t>
  </si>
  <si>
    <t>03364</t>
  </si>
  <si>
    <t>Transmission Maintenance Planned - OH Conductors</t>
  </si>
  <si>
    <t>CET-PD-IR-TP-789000</t>
  </si>
  <si>
    <t>Transmission Breakdown Maintenance Unplanned</t>
  </si>
  <si>
    <t>CET-PD-BM-TU-TRSJAC</t>
  </si>
  <si>
    <t>Transmission Tower Corrosion Program</t>
  </si>
  <si>
    <t>CET-PD-IR-TS-TRSJAC</t>
  </si>
  <si>
    <t>Transmission Small Civil</t>
  </si>
  <si>
    <t>CET-PD-IR-TC-TRSJAC</t>
  </si>
  <si>
    <t>Transmission Grid-Based Maintenance</t>
  </si>
  <si>
    <t>CET-PD-IR-TG-TRSJAC</t>
  </si>
  <si>
    <t>Transmission Maintenance &amp; Breakdown Maintenance</t>
  </si>
  <si>
    <t>Transmission Deteriorated Pole Repl &amp; Restoration</t>
  </si>
  <si>
    <t>CET-PD-IR-TR-TRSJAC</t>
  </si>
  <si>
    <t>04057</t>
  </si>
  <si>
    <t xml:space="preserve">Pole Loading Transmission Pole Replacements </t>
  </si>
  <si>
    <t>CET-PD-IR-PT-TRSJAC</t>
  </si>
  <si>
    <t>04056</t>
  </si>
  <si>
    <t>Steel Stub Pole Remediation (Trans)</t>
  </si>
  <si>
    <t>CET-PD-OT-SF-TRORAN</t>
  </si>
  <si>
    <t>Transmission Poles (Pole Loading  &amp; Deteriorated Pole Programs)</t>
  </si>
  <si>
    <t>07298</t>
  </si>
  <si>
    <t>Transmission Line Rating Remediation (Exempt from Licensing)</t>
  </si>
  <si>
    <t>CET-PD-OT-PJ-729801</t>
  </si>
  <si>
    <t>03362</t>
  </si>
  <si>
    <t>Critical Infrastructure Spares - FERC Spare Transformer Equipment Program (STEP)/Emergency</t>
  </si>
  <si>
    <t>CET-PD-CI-CI-CRINSP</t>
  </si>
  <si>
    <t>03367</t>
  </si>
  <si>
    <t>Substation - Claim</t>
  </si>
  <si>
    <t>CET-PD-CL-SC-SUBSNW</t>
  </si>
  <si>
    <t>Transmission - Claim</t>
  </si>
  <si>
    <t>CET-PD-CL-TC-TRSJAC</t>
  </si>
  <si>
    <t>Transmission - Storm</t>
  </si>
  <si>
    <t>CET-PD-ST-TS-TRSJAC</t>
  </si>
  <si>
    <t>Transmission Storm &amp; Claims</t>
  </si>
  <si>
    <t>08224</t>
  </si>
  <si>
    <t>Trans Emerg Dry Fuels Remediation FERC</t>
  </si>
  <si>
    <t>CET-PD-FR-TF-822601</t>
  </si>
  <si>
    <t>EOI Replacements - T (FERC)</t>
  </si>
  <si>
    <t>CET-PD-WM-TP-822401</t>
  </si>
  <si>
    <t>Transmission Splice FERC</t>
  </si>
  <si>
    <t>CET-PD-WM-TS-822401</t>
  </si>
  <si>
    <t>Total PWRD Blankets</t>
  </si>
  <si>
    <t>Total Non-Incentive Transmission Projects</t>
  </si>
  <si>
    <t>Total Forecast Specific Project Expenditures (Closing by December 2025)</t>
  </si>
  <si>
    <t>Total Forecast Blanket Expenditures (Closing by December 2025)</t>
  </si>
  <si>
    <t>08308</t>
  </si>
  <si>
    <t>Install 4 N60 lgc processing relay Red Bluff Substation</t>
  </si>
  <si>
    <t>CET-ET-CR-WC-830802</t>
  </si>
  <si>
    <t>08238</t>
  </si>
  <si>
    <t>San Bernardino Substation: West of Colorado River CRAS – Devers Extension – generation addition. 1. Install four (4) G.E. N60 logic processing relays or equivalent successor to send tripping signals to the Large Generating Facility associated with the West of Colorado River CRAS-Devers Extention-Generation Addition.</t>
  </si>
  <si>
    <t>CET-ET-TP-RN-823804</t>
  </si>
  <si>
    <t>Victor Substation- North of Lugo CRAS –Monitoring infrastructure i. Install four (4) GE N60 logic processing relays or equivalent successor for transmission line outage detection. ii. Install one (1) SEL-2407 satellite clock. iii. Install two (2) GE D400 Gateways</t>
  </si>
  <si>
    <t>CET-ET-TP-RN-824600</t>
  </si>
  <si>
    <t>Lugo Substation- North of Lugo CRAS –Monitoring infrastructure i. Install four (4) GE N60 logic processing relays or equivalent successor for AA bank outage detection. ii. Install one (1) SEL-2407 satellite clock. iii. Install two (2) GE D400 Gateways</t>
  </si>
  <si>
    <t>CET-ET-TP-RN-824601</t>
  </si>
  <si>
    <t>Kramer Substation- North of Lugo CRAS –Monitoring infrastructure Install two (2) GE N60 logic processing relays to send tripping signals to the Large Generating Facility. Power System Controls. i. Perform CRAS programming and testing to the new CRAS relays. ii. Add Points to the RTUs</t>
  </si>
  <si>
    <t>CET-ET-TP-RN-824602</t>
  </si>
  <si>
    <t>Windhub AA Bank centralized RAS – generation addition i. Windhub Substation. Install two (2) GE N60 logic processing relays or equivalent successor to send tripping signals to the Large Generating Facility.
Power System Controls. 1. Perform RAS programming and testing to the new RAS relays for the tripping signals. 2. Add points to the RTU at Windhub Substation for the tripping signals.</t>
  </si>
  <si>
    <t>CET-ET-TP-RN-829802</t>
  </si>
  <si>
    <t>08195</t>
  </si>
  <si>
    <t>Devers Substation (RNU):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b. Protection Relays: i. Install two (2) local breaker failure backup relays, GE C60 or equivalent successor.</t>
  </si>
  <si>
    <t>CET-ET-TP-RN-819500</t>
  </si>
  <si>
    <t>Vista Sub: Install relays/Add points. 
Vista Substation (RNU): a. Install four (4)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d. Install one (1) new standard pre-fabricated drop-in MEER. e. Perform Ground Grid Study.Power System Control Add points to the RTUs at Vista Substation and the Large Generating Facility to support the West of Colorado River CRAS Inland/Devers extension.</t>
  </si>
  <si>
    <t>CET-ET-GA-CR-828401</t>
  </si>
  <si>
    <t>San Bernardino Sub:Install relays/add points
San Bernardino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San Bernardino
Substation and the Large Generating Facility
to support the West of Colorado River CRAS
Inland/Devers extension.
PIN 8220</t>
  </si>
  <si>
    <t>CET-ET-GA-CR-828407</t>
  </si>
  <si>
    <t>Mira Loma Sub:Add relays/add points
Mira Loma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Mira Loma Substation and the Large Generating
Facility to support the West of Colorado River CRAS Inland/Devers
extension.
PIN 8220</t>
  </si>
  <si>
    <t>CET-ET-GA-CR-828402</t>
  </si>
  <si>
    <t>Serrano Sub (RNU): Install relays/add points.</t>
  </si>
  <si>
    <t>Valley Sub (RNU):Add relays/points.</t>
  </si>
  <si>
    <t>CET-ET-GA-CR-828400</t>
  </si>
  <si>
    <t>Etiwanda Sub:Install relays/Add points.</t>
  </si>
  <si>
    <t>CET-ET-GA-CR-828403</t>
  </si>
  <si>
    <t>Devers Sub:Install relays/add points
Devers Substation (RNU):
a. Install two (2) G.E. logic processing relays
or equivalent successor for transmission line
outage detection associated with the West of
Colorado River CRAS expansion.
Power System Control
Add points to the RTUs at Devers Substation
and the Large Generating Facility to support
the West of Colorado River CRAS expansion.
PIN 8220</t>
  </si>
  <si>
    <t>Total Mountainview Generating Station Pmax Increase Project</t>
  </si>
  <si>
    <t>AAR and DLR program</t>
  </si>
  <si>
    <r>
      <t>(</t>
    </r>
    <r>
      <rPr>
        <u/>
        <sz val="10"/>
        <rFont val="Arial"/>
        <family val="2"/>
      </rPr>
      <t>Removal</t>
    </r>
    <r>
      <rPr>
        <sz val="10"/>
        <rFont val="Arial"/>
        <family val="2"/>
      </rPr>
      <t>/Expense) Lugo Sub: Upgrade Terminal Equipment and Series Capacitors on Eldorado-Lugo 500kV T/L.</t>
    </r>
  </si>
  <si>
    <t>Pardee-Pastoria 220kV: Re-conductor (San Joaquin &amp; North Coast)</t>
  </si>
  <si>
    <t>07890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</si>
</sst>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
    <numFmt numFmtId="165" formatCode="0_);[Red]\(0\)"/>
    <numFmt numFmtId="166" formatCode="[$-409]mmm\-yy;@"/>
    <numFmt numFmtId="167" formatCode="_(* #,##0_);_(* \(#,##0\);_(* &quot;-&quot;??_);_(@_)"/>
    <numFmt numFmtId="168" formatCode="#,##0.0;[Red]\(#,##0.0\);0.0"/>
  </numFmts>
  <fonts count="9" x14ac:knownFonts="1">
    <font>
      <sz val="10"/>
      <name val="Arial"/>
      <family val="2"/>
    </font>
    <font>
      <sz val="10"/>
      <name val="Arial"/>
      <family val="2"/>
    </font>
    <font>
      <sz val="10"/>
      <color indexed="8"/>
      <name val="Arial"/>
      <family val="2"/>
    </font>
    <font>
      <b/>
      <sz val="10"/>
      <name val="Arial"/>
      <family val="2"/>
    </font>
    <font>
      <b/>
      <sz val="14"/>
      <name val="Arial"/>
      <family val="2"/>
    </font>
    <font>
      <sz val="11"/>
      <name val="Calibri"/>
      <family val="2"/>
      <scheme val="minor"/>
    </font>
    <font>
      <u/>
      <sz val="10"/>
      <name val="Arial"/>
      <family val="2"/>
    </font>
    <font>
      <b/>
      <sz val="11"/>
      <name val="Arial"/>
      <family val="2"/>
    </font>
    <font>
      <sz val="11"/>
      <name val="Arial"/>
      <family val="2"/>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2" fillId="0" borderId="0"/>
  </cellStyleXfs>
  <cellXfs count="103">
    <xf numFmtId="0" fontId="0" fillId="0" borderId="0" xfId="0"/>
    <xf numFmtId="167" fontId="1" fillId="0" borderId="0" xfId="1" applyNumberFormat="1" applyFont="1" applyFill="1" applyAlignment="1">
      <alignment horizontal="right" vertical="top"/>
    </xf>
    <xf numFmtId="167" fontId="1" fillId="0" borderId="0" xfId="1" applyNumberFormat="1" applyFont="1" applyFill="1" applyAlignment="1">
      <alignment vertical="top"/>
    </xf>
    <xf numFmtId="0" fontId="3" fillId="0" borderId="6" xfId="1" applyNumberFormat="1" applyFont="1" applyFill="1" applyBorder="1" applyAlignment="1">
      <alignment horizontal="center" vertical="top" wrapText="1"/>
    </xf>
    <xf numFmtId="0" fontId="3" fillId="0" borderId="9" xfId="1" applyNumberFormat="1" applyFont="1" applyFill="1" applyBorder="1" applyAlignment="1">
      <alignment horizontal="center" vertical="top"/>
    </xf>
    <xf numFmtId="0" fontId="3" fillId="0" borderId="10" xfId="1" applyNumberFormat="1" applyFont="1" applyFill="1" applyBorder="1" applyAlignment="1">
      <alignment horizontal="center" vertical="top"/>
    </xf>
    <xf numFmtId="0" fontId="3" fillId="0" borderId="7" xfId="1" applyNumberFormat="1" applyFont="1" applyFill="1" applyBorder="1" applyAlignment="1">
      <alignment horizontal="center" vertical="top"/>
    </xf>
    <xf numFmtId="0" fontId="3" fillId="0" borderId="11" xfId="1" applyNumberFormat="1" applyFont="1" applyFill="1" applyBorder="1" applyAlignment="1">
      <alignment horizontal="center" vertical="top"/>
    </xf>
    <xf numFmtId="167" fontId="3" fillId="0" borderId="0" xfId="1" applyNumberFormat="1" applyFont="1" applyFill="1" applyAlignment="1">
      <alignment horizontal="center" vertical="top"/>
    </xf>
    <xf numFmtId="167" fontId="1" fillId="0" borderId="0" xfId="1" applyNumberFormat="1" applyFont="1" applyFill="1" applyAlignment="1">
      <alignment horizontal="center" vertical="top"/>
    </xf>
    <xf numFmtId="167" fontId="1" fillId="0" borderId="0" xfId="1" applyNumberFormat="1" applyFont="1" applyFill="1" applyBorder="1" applyAlignment="1">
      <alignment vertical="top"/>
    </xf>
    <xf numFmtId="167" fontId="3" fillId="0" borderId="12" xfId="1" applyNumberFormat="1" applyFont="1" applyFill="1" applyBorder="1" applyAlignment="1">
      <alignment vertical="top"/>
    </xf>
    <xf numFmtId="167" fontId="3" fillId="0" borderId="0" xfId="1" applyNumberFormat="1" applyFont="1" applyFill="1" applyAlignment="1">
      <alignment vertical="top"/>
    </xf>
    <xf numFmtId="167" fontId="3" fillId="0" borderId="13" xfId="1" applyNumberFormat="1" applyFont="1" applyFill="1" applyBorder="1" applyAlignment="1">
      <alignment horizontal="right" vertical="top" wrapText="1"/>
    </xf>
    <xf numFmtId="167" fontId="3" fillId="0" borderId="0" xfId="1" applyNumberFormat="1" applyFont="1" applyFill="1" applyAlignment="1">
      <alignment horizontal="right" vertical="top" wrapText="1"/>
    </xf>
    <xf numFmtId="167" fontId="1" fillId="0" borderId="0" xfId="1" applyNumberFormat="1" applyFont="1" applyFill="1" applyAlignment="1">
      <alignment horizontal="right" vertical="top" wrapText="1"/>
    </xf>
    <xf numFmtId="167" fontId="3" fillId="0" borderId="13" xfId="1" applyNumberFormat="1" applyFont="1" applyFill="1" applyBorder="1" applyAlignment="1">
      <alignment vertical="top"/>
    </xf>
    <xf numFmtId="167" fontId="1" fillId="0" borderId="0" xfId="1" applyNumberFormat="1" applyFont="1" applyFill="1"/>
    <xf numFmtId="167" fontId="1" fillId="0" borderId="14" xfId="1" applyNumberFormat="1" applyFont="1" applyFill="1" applyBorder="1" applyAlignment="1">
      <alignment vertical="top"/>
    </xf>
    <xf numFmtId="167" fontId="3" fillId="0" borderId="0" xfId="1" applyNumberFormat="1" applyFont="1" applyFill="1" applyBorder="1" applyAlignment="1">
      <alignment vertical="top"/>
    </xf>
    <xf numFmtId="167" fontId="1" fillId="0" borderId="14" xfId="1" applyNumberFormat="1" applyFont="1" applyFill="1" applyBorder="1" applyAlignment="1">
      <alignment horizontal="right" vertical="top"/>
    </xf>
    <xf numFmtId="167" fontId="3" fillId="0" borderId="0" xfId="1" applyNumberFormat="1" applyFont="1" applyFill="1" applyAlignment="1">
      <alignment horizontal="right" vertical="top"/>
    </xf>
    <xf numFmtId="167" fontId="3" fillId="0" borderId="12" xfId="1" applyNumberFormat="1" applyFont="1" applyFill="1" applyBorder="1"/>
    <xf numFmtId="167" fontId="3" fillId="0" borderId="0" xfId="1" applyNumberFormat="1" applyFont="1" applyFill="1"/>
    <xf numFmtId="167" fontId="3" fillId="0" borderId="14" xfId="1" applyNumberFormat="1" applyFont="1" applyFill="1" applyBorder="1" applyAlignment="1">
      <alignment vertical="top"/>
    </xf>
    <xf numFmtId="167" fontId="3" fillId="0" borderId="0" xfId="1" applyNumberFormat="1" applyFont="1" applyFill="1" applyBorder="1" applyAlignment="1">
      <alignment horizontal="right" vertical="top" wrapText="1"/>
    </xf>
    <xf numFmtId="167" fontId="1" fillId="0" borderId="14" xfId="1" applyNumberFormat="1" applyFont="1" applyFill="1" applyBorder="1" applyAlignment="1">
      <alignment horizontal="right" vertical="top" wrapText="1"/>
    </xf>
    <xf numFmtId="167" fontId="3" fillId="0" borderId="12" xfId="1" applyNumberFormat="1" applyFont="1" applyFill="1" applyBorder="1" applyAlignment="1">
      <alignment horizontal="right" vertical="top" wrapText="1"/>
    </xf>
    <xf numFmtId="167" fontId="1" fillId="0" borderId="0" xfId="1" applyNumberFormat="1" applyFont="1" applyFill="1" applyAlignment="1">
      <alignment vertical="center"/>
    </xf>
    <xf numFmtId="167" fontId="3" fillId="0" borderId="13" xfId="1" applyNumberFormat="1" applyFont="1" applyFill="1" applyBorder="1" applyAlignment="1">
      <alignment horizontal="right" vertical="top"/>
    </xf>
    <xf numFmtId="167" fontId="3" fillId="0" borderId="14" xfId="1" applyNumberFormat="1" applyFont="1" applyFill="1" applyBorder="1" applyAlignment="1">
      <alignment horizontal="center" vertical="top"/>
    </xf>
    <xf numFmtId="167" fontId="3" fillId="0" borderId="14" xfId="1" applyNumberFormat="1" applyFont="1" applyFill="1" applyBorder="1" applyAlignment="1">
      <alignment horizontal="right" vertical="top"/>
    </xf>
    <xf numFmtId="167" fontId="3" fillId="0" borderId="0" xfId="1" applyNumberFormat="1" applyFont="1" applyFill="1" applyBorder="1" applyAlignment="1">
      <alignment horizontal="right" vertical="top"/>
    </xf>
    <xf numFmtId="167" fontId="1" fillId="0" borderId="0" xfId="1" applyNumberFormat="1" applyFont="1" applyFill="1" applyBorder="1" applyAlignment="1">
      <alignment horizontal="right" vertical="top"/>
    </xf>
    <xf numFmtId="167" fontId="1" fillId="0" borderId="0" xfId="1" applyNumberFormat="1" applyFont="1" applyFill="1" applyBorder="1" applyAlignment="1">
      <alignment horizontal="center" vertical="top"/>
    </xf>
    <xf numFmtId="167" fontId="5" fillId="0" borderId="0" xfId="1" applyNumberFormat="1" applyFont="1" applyFill="1"/>
    <xf numFmtId="0" fontId="1" fillId="0" borderId="0" xfId="3" applyFont="1" applyAlignment="1">
      <alignment horizontal="center" vertical="top"/>
    </xf>
    <xf numFmtId="0" fontId="1" fillId="0" borderId="0" xfId="3" applyFont="1" applyAlignment="1">
      <alignment vertical="top"/>
    </xf>
    <xf numFmtId="166" fontId="3" fillId="0" borderId="0" xfId="3" applyNumberFormat="1" applyFont="1" applyAlignment="1">
      <alignment horizontal="center" vertical="top"/>
    </xf>
    <xf numFmtId="0" fontId="3" fillId="0" borderId="6" xfId="3" applyFont="1" applyBorder="1" applyAlignment="1">
      <alignment horizontal="center" vertical="top"/>
    </xf>
    <xf numFmtId="0" fontId="3" fillId="0" borderId="7" xfId="3" quotePrefix="1" applyFont="1" applyBorder="1" applyAlignment="1">
      <alignment horizontal="left" vertical="top" wrapText="1"/>
    </xf>
    <xf numFmtId="0" fontId="3" fillId="0" borderId="7" xfId="3" applyFont="1" applyBorder="1" applyAlignment="1">
      <alignment vertical="top"/>
    </xf>
    <xf numFmtId="49" fontId="3" fillId="0" borderId="7" xfId="3" applyNumberFormat="1" applyFont="1" applyBorder="1" applyAlignment="1">
      <alignment horizontal="left" vertical="top"/>
    </xf>
    <xf numFmtId="0" fontId="3" fillId="0" borderId="7" xfId="3" applyFont="1" applyBorder="1" applyAlignment="1">
      <alignment horizontal="center" vertical="top"/>
    </xf>
    <xf numFmtId="0" fontId="3" fillId="0" borderId="0" xfId="2" applyFont="1" applyAlignment="1">
      <alignment vertical="top"/>
    </xf>
    <xf numFmtId="0" fontId="3" fillId="0" borderId="0" xfId="3" applyFont="1" applyAlignment="1">
      <alignment horizontal="center" vertical="top"/>
    </xf>
    <xf numFmtId="0" fontId="3" fillId="0" borderId="0" xfId="3" applyFont="1" applyAlignment="1">
      <alignment vertical="top"/>
    </xf>
    <xf numFmtId="165" fontId="3" fillId="0" borderId="0" xfId="3" applyNumberFormat="1" applyFont="1" applyAlignment="1">
      <alignment horizontal="left" vertical="top"/>
    </xf>
    <xf numFmtId="0" fontId="4" fillId="0" borderId="0" xfId="3" applyFont="1" applyAlignment="1">
      <alignment vertical="top"/>
    </xf>
    <xf numFmtId="165" fontId="1" fillId="0" borderId="0" xfId="3" applyNumberFormat="1" applyFont="1" applyAlignment="1">
      <alignment horizontal="left" vertical="top"/>
    </xf>
    <xf numFmtId="0" fontId="1" fillId="0" borderId="0" xfId="3" applyFont="1" applyAlignment="1">
      <alignment vertical="top" wrapText="1"/>
    </xf>
    <xf numFmtId="165" fontId="3" fillId="0" borderId="0" xfId="3" applyNumberFormat="1" applyFont="1" applyAlignment="1">
      <alignment horizontal="center" vertical="top"/>
    </xf>
    <xf numFmtId="164" fontId="1" fillId="0" borderId="0" xfId="3" applyNumberFormat="1" applyFont="1" applyAlignment="1">
      <alignment horizontal="left" vertical="top" wrapText="1"/>
    </xf>
    <xf numFmtId="0" fontId="1" fillId="0" borderId="0" xfId="0" applyFont="1" applyAlignment="1">
      <alignment vertical="top"/>
    </xf>
    <xf numFmtId="165" fontId="1" fillId="0" borderId="0" xfId="0" applyNumberFormat="1" applyFont="1" applyAlignment="1">
      <alignment horizontal="center" vertical="top"/>
    </xf>
    <xf numFmtId="164" fontId="3" fillId="0" borderId="0" xfId="3" quotePrefix="1" applyNumberFormat="1" applyFont="1" applyAlignment="1">
      <alignment horizontal="left" vertical="top" wrapText="1"/>
    </xf>
    <xf numFmtId="0" fontId="1" fillId="0" borderId="0" xfId="3" applyFont="1" applyAlignment="1">
      <alignment horizontal="left" vertical="top" wrapText="1"/>
    </xf>
    <xf numFmtId="0" fontId="3" fillId="0" borderId="0" xfId="3" applyFont="1" applyAlignment="1">
      <alignment horizontal="left" vertical="top" wrapText="1"/>
    </xf>
    <xf numFmtId="0" fontId="3" fillId="0" borderId="0" xfId="3" applyFont="1" applyAlignment="1">
      <alignment vertical="top" wrapText="1"/>
    </xf>
    <xf numFmtId="164" fontId="3" fillId="0" borderId="0" xfId="3" applyNumberFormat="1" applyFont="1" applyAlignment="1">
      <alignment horizontal="left" vertical="top" wrapText="1"/>
    </xf>
    <xf numFmtId="0" fontId="1" fillId="0" borderId="0" xfId="0" applyFont="1" applyAlignment="1">
      <alignment horizontal="left" vertical="top" wrapText="1"/>
    </xf>
    <xf numFmtId="165" fontId="1" fillId="0" borderId="0" xfId="3" applyNumberFormat="1" applyFont="1" applyAlignment="1">
      <alignment horizontal="center" vertical="top"/>
    </xf>
    <xf numFmtId="0" fontId="1" fillId="0" borderId="0" xfId="0" applyFont="1" applyAlignment="1">
      <alignment horizontal="center" vertical="top"/>
    </xf>
    <xf numFmtId="166" fontId="1" fillId="0" borderId="0" xfId="3" applyNumberFormat="1" applyFont="1" applyAlignment="1">
      <alignment vertical="top"/>
    </xf>
    <xf numFmtId="166" fontId="1" fillId="0" borderId="0" xfId="0" quotePrefix="1" applyNumberFormat="1" applyFont="1" applyAlignment="1">
      <alignment horizontal="left" vertical="top" wrapText="1"/>
    </xf>
    <xf numFmtId="0" fontId="5" fillId="0" borderId="0" xfId="0" applyFont="1"/>
    <xf numFmtId="0" fontId="5" fillId="0" borderId="0" xfId="0" applyFont="1" applyAlignment="1">
      <alignment horizontal="center"/>
    </xf>
    <xf numFmtId="0" fontId="1" fillId="0" borderId="0" xfId="0" applyFont="1" applyAlignment="1">
      <alignment horizontal="left"/>
    </xf>
    <xf numFmtId="0" fontId="1" fillId="0" borderId="0" xfId="3" quotePrefix="1" applyFont="1" applyAlignment="1">
      <alignment horizontal="center" vertical="top"/>
    </xf>
    <xf numFmtId="0" fontId="5" fillId="0" borderId="0" xfId="0" applyFont="1" applyAlignment="1">
      <alignment horizontal="left" vertical="center" wrapText="1"/>
    </xf>
    <xf numFmtId="0" fontId="5" fillId="0" borderId="0" xfId="0" applyFont="1" applyAlignment="1">
      <alignment horizontal="center" vertical="top"/>
    </xf>
    <xf numFmtId="166" fontId="1" fillId="0" borderId="0" xfId="3" applyNumberFormat="1" applyFont="1" applyAlignment="1">
      <alignment horizontal="center" vertical="top"/>
    </xf>
    <xf numFmtId="166" fontId="3" fillId="0" borderId="0" xfId="3" applyNumberFormat="1" applyFont="1" applyAlignment="1">
      <alignment horizontal="left" vertical="top"/>
    </xf>
    <xf numFmtId="0" fontId="4" fillId="0" borderId="0" xfId="3" applyFont="1" applyAlignment="1">
      <alignment horizontal="left" vertical="top"/>
    </xf>
    <xf numFmtId="166" fontId="3" fillId="0" borderId="0" xfId="3" applyNumberFormat="1" applyFont="1" applyAlignment="1">
      <alignment horizontal="center" vertical="top" wrapText="1"/>
    </xf>
    <xf numFmtId="0" fontId="3" fillId="0" borderId="0" xfId="3" quotePrefix="1" applyFont="1" applyAlignment="1">
      <alignment vertical="top" wrapText="1"/>
    </xf>
    <xf numFmtId="164" fontId="3" fillId="0" borderId="0" xfId="3" quotePrefix="1" applyNumberFormat="1" applyFont="1" applyAlignment="1">
      <alignment horizontal="left" vertical="top"/>
    </xf>
    <xf numFmtId="164" fontId="1" fillId="0" borderId="0" xfId="3" quotePrefix="1" applyNumberFormat="1" applyFont="1" applyAlignment="1">
      <alignment horizontal="left" vertical="top" wrapText="1"/>
    </xf>
    <xf numFmtId="0" fontId="1" fillId="0" borderId="0" xfId="3" quotePrefix="1" applyFont="1" applyAlignment="1">
      <alignment vertical="top" wrapText="1"/>
    </xf>
    <xf numFmtId="0" fontId="7" fillId="0" borderId="0" xfId="3" applyFont="1" applyAlignment="1">
      <alignment horizontal="left" vertical="top"/>
    </xf>
    <xf numFmtId="0" fontId="7" fillId="0" borderId="0" xfId="3" applyFont="1" applyAlignment="1">
      <alignment vertical="top"/>
    </xf>
    <xf numFmtId="0" fontId="8" fillId="0" borderId="0" xfId="3" applyFont="1" applyAlignment="1">
      <alignment horizontal="left" vertical="top"/>
    </xf>
    <xf numFmtId="166" fontId="3" fillId="0" borderId="0" xfId="2" applyNumberFormat="1" applyFont="1" applyAlignment="1">
      <alignment horizontal="center" vertical="top"/>
    </xf>
    <xf numFmtId="165" fontId="3" fillId="0" borderId="0" xfId="2" applyNumberFormat="1" applyFont="1" applyAlignment="1">
      <alignment horizontal="left" vertical="top" shrinkToFit="1"/>
    </xf>
    <xf numFmtId="165" fontId="7" fillId="0" borderId="0" xfId="2" applyNumberFormat="1" applyFont="1" applyAlignment="1">
      <alignment vertical="top" shrinkToFit="1"/>
    </xf>
    <xf numFmtId="0" fontId="8" fillId="0" borderId="0" xfId="2" applyFont="1" applyAlignment="1">
      <alignment vertical="top" shrinkToFit="1"/>
    </xf>
    <xf numFmtId="0" fontId="1" fillId="0" borderId="8" xfId="3" applyFont="1" applyBorder="1" applyAlignment="1">
      <alignment horizontal="center" vertical="top"/>
    </xf>
    <xf numFmtId="0" fontId="1" fillId="0" borderId="0" xfId="2" applyAlignment="1">
      <alignment vertical="top"/>
    </xf>
    <xf numFmtId="0" fontId="1" fillId="0" borderId="0" xfId="2" applyAlignment="1">
      <alignment horizontal="center" vertical="top"/>
    </xf>
    <xf numFmtId="0" fontId="1" fillId="0" borderId="0" xfId="0" applyFont="1"/>
    <xf numFmtId="0" fontId="1" fillId="0" borderId="0" xfId="2" applyAlignment="1">
      <alignment horizontal="left" vertical="top" wrapText="1"/>
    </xf>
    <xf numFmtId="168" fontId="1" fillId="0" borderId="0" xfId="0" applyNumberFormat="1" applyFont="1"/>
    <xf numFmtId="165" fontId="1" fillId="0" borderId="0" xfId="2" applyNumberFormat="1" applyAlignment="1">
      <alignment horizontal="left" vertical="top"/>
    </xf>
    <xf numFmtId="0" fontId="3" fillId="0" borderId="1" xfId="2" applyFont="1" applyBorder="1" applyAlignment="1">
      <alignment horizontal="center" vertical="top"/>
    </xf>
    <xf numFmtId="166" fontId="3" fillId="0" borderId="2" xfId="2" applyNumberFormat="1" applyFont="1" applyBorder="1" applyAlignment="1">
      <alignment horizontal="center" vertical="top"/>
    </xf>
    <xf numFmtId="0" fontId="3" fillId="0" borderId="0" xfId="3" quotePrefix="1"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vertical="center" wrapText="1"/>
    </xf>
    <xf numFmtId="0" fontId="7" fillId="0" borderId="0" xfId="3" applyFont="1" applyAlignment="1">
      <alignment horizontal="left" vertical="top" wrapText="1"/>
    </xf>
    <xf numFmtId="167" fontId="3" fillId="0" borderId="3" xfId="1" applyNumberFormat="1" applyFont="1" applyFill="1" applyBorder="1" applyAlignment="1">
      <alignment horizontal="center" vertical="top"/>
    </xf>
    <xf numFmtId="167" fontId="3" fillId="0" borderId="4" xfId="1" applyNumberFormat="1" applyFont="1" applyFill="1" applyBorder="1" applyAlignment="1">
      <alignment horizontal="center" vertical="top"/>
    </xf>
    <xf numFmtId="167" fontId="3" fillId="0" borderId="5" xfId="1" applyNumberFormat="1" applyFont="1" applyFill="1" applyBorder="1" applyAlignment="1">
      <alignment horizontal="center" vertical="top"/>
    </xf>
    <xf numFmtId="0" fontId="7" fillId="0" borderId="0" xfId="2" applyFont="1" applyAlignment="1">
      <alignment horizontal="left" vertical="top" shrinkToFit="1"/>
    </xf>
  </cellXfs>
  <cellStyles count="4">
    <cellStyle name="Comma" xfId="1" builtinId="3"/>
    <cellStyle name="Normal" xfId="0" builtinId="0"/>
    <cellStyle name="Normal_Copy of 2008 10-Year Plan TDBU, CRE, IT (FERC+CPUC) Treasurers Format ver 02_11_2009_V2" xfId="2" xr:uid="{F13E6C5C-BCA0-4492-AB40-D607160D692B}"/>
    <cellStyle name="Normal_Sheet1" xfId="3" xr:uid="{F05984B3-1B38-4740-BE00-DA48148737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7E3B5-2F19-4050-A9A6-92D54B733A4C}">
  <sheetPr>
    <pageSetUpPr fitToPage="1"/>
  </sheetPr>
  <dimension ref="A1:O331"/>
  <sheetViews>
    <sheetView showGridLines="0" tabSelected="1" view="pageLayout" zoomScale="80" zoomScaleNormal="80" zoomScaleSheetLayoutView="80" zoomScalePageLayoutView="80" workbookViewId="0">
      <selection activeCell="Q13" sqref="Q13"/>
    </sheetView>
  </sheetViews>
  <sheetFormatPr defaultColWidth="9.28515625" defaultRowHeight="12.95" customHeight="1" x14ac:dyDescent="0.2"/>
  <cols>
    <col min="1" max="1" width="1.5703125" style="87" customWidth="1"/>
    <col min="2" max="2" width="8.85546875" style="87" customWidth="1"/>
    <col min="3" max="3" width="76.85546875" style="90" customWidth="1"/>
    <col min="4" max="4" width="26.85546875" style="87" customWidth="1"/>
    <col min="5" max="5" width="12" style="92" customWidth="1"/>
    <col min="6" max="6" width="13" style="88" customWidth="1"/>
    <col min="7" max="7" width="18.28515625" style="82" customWidth="1"/>
    <col min="8" max="8" width="13" style="2" customWidth="1"/>
    <col min="9" max="10" width="10.5703125" style="2" customWidth="1"/>
    <col min="11" max="11" width="11.7109375" style="2" customWidth="1"/>
    <col min="12" max="13" width="10.5703125" style="2" customWidth="1"/>
    <col min="14" max="14" width="9.5703125" style="2" customWidth="1"/>
    <col min="15" max="15" width="10.5703125" style="2" customWidth="1"/>
    <col min="16" max="16384" width="9.28515625" style="87"/>
  </cols>
  <sheetData>
    <row r="1" spans="1:15" ht="12.95" customHeight="1" thickBot="1" x14ac:dyDescent="0.25">
      <c r="B1" s="59"/>
      <c r="C1" s="56"/>
      <c r="D1" s="37"/>
      <c r="E1" s="61"/>
      <c r="F1" s="36"/>
      <c r="G1" s="38"/>
      <c r="H1" s="1"/>
    </row>
    <row r="2" spans="1:15" ht="12.95" customHeight="1" thickBot="1" x14ac:dyDescent="0.25">
      <c r="F2" s="93" t="s">
        <v>0</v>
      </c>
      <c r="G2" s="94"/>
      <c r="H2" s="99" t="s">
        <v>1</v>
      </c>
      <c r="I2" s="100"/>
      <c r="J2" s="100"/>
      <c r="K2" s="101"/>
      <c r="L2" s="99" t="s">
        <v>2</v>
      </c>
      <c r="M2" s="100"/>
      <c r="N2" s="100"/>
      <c r="O2" s="101"/>
    </row>
    <row r="3" spans="1:15" s="44" customFormat="1" ht="30.75" customHeight="1" thickBot="1" x14ac:dyDescent="0.25">
      <c r="B3" s="39" t="s">
        <v>3</v>
      </c>
      <c r="C3" s="40" t="s">
        <v>4</v>
      </c>
      <c r="D3" s="41" t="s">
        <v>5</v>
      </c>
      <c r="E3" s="42" t="s">
        <v>6</v>
      </c>
      <c r="F3" s="43" t="s">
        <v>7</v>
      </c>
      <c r="G3" s="86" t="s">
        <v>8</v>
      </c>
      <c r="H3" s="3" t="s">
        <v>9</v>
      </c>
      <c r="I3" s="4">
        <v>2024</v>
      </c>
      <c r="J3" s="4">
        <v>2025</v>
      </c>
      <c r="K3" s="5" t="s">
        <v>10</v>
      </c>
      <c r="L3" s="6" t="s">
        <v>9</v>
      </c>
      <c r="M3" s="4">
        <v>2024</v>
      </c>
      <c r="N3" s="4">
        <v>2025</v>
      </c>
      <c r="O3" s="7" t="s">
        <v>10</v>
      </c>
    </row>
    <row r="4" spans="1:15" s="44" customFormat="1" ht="12.95" customHeight="1" x14ac:dyDescent="0.2">
      <c r="B4" s="45"/>
      <c r="C4" s="95"/>
      <c r="D4" s="46"/>
      <c r="E4" s="47"/>
      <c r="F4" s="36"/>
      <c r="G4" s="38"/>
      <c r="H4" s="8"/>
      <c r="I4" s="8"/>
      <c r="J4" s="8"/>
      <c r="K4" s="9"/>
      <c r="L4" s="8"/>
      <c r="M4" s="8"/>
      <c r="N4" s="8"/>
      <c r="O4" s="9"/>
    </row>
    <row r="5" spans="1:15" ht="18" x14ac:dyDescent="0.2">
      <c r="B5" s="48" t="s">
        <v>11</v>
      </c>
      <c r="C5" s="60"/>
      <c r="D5" s="37"/>
      <c r="E5" s="49"/>
      <c r="F5" s="36"/>
      <c r="G5" s="38"/>
      <c r="H5" s="8"/>
      <c r="I5" s="10"/>
      <c r="J5" s="10"/>
      <c r="K5" s="10"/>
      <c r="M5" s="10"/>
      <c r="N5" s="10"/>
      <c r="O5" s="10"/>
    </row>
    <row r="6" spans="1:15" ht="12.95" customHeight="1" x14ac:dyDescent="0.2">
      <c r="B6" s="50"/>
      <c r="C6" s="60"/>
      <c r="D6" s="37"/>
      <c r="E6" s="49"/>
      <c r="F6" s="36"/>
      <c r="G6" s="38"/>
      <c r="H6" s="8"/>
      <c r="I6" s="10"/>
      <c r="J6" s="10"/>
      <c r="K6" s="10"/>
      <c r="M6" s="10"/>
      <c r="N6" s="10"/>
      <c r="O6" s="10"/>
    </row>
    <row r="7" spans="1:15" ht="18" x14ac:dyDescent="0.2">
      <c r="B7" s="48" t="s">
        <v>12</v>
      </c>
      <c r="C7" s="95"/>
      <c r="D7" s="46"/>
      <c r="E7" s="51"/>
      <c r="F7" s="36"/>
      <c r="G7" s="38"/>
      <c r="H7" s="8"/>
      <c r="I7" s="8"/>
      <c r="J7" s="8"/>
      <c r="K7" s="9"/>
      <c r="L7" s="8"/>
      <c r="M7" s="8"/>
      <c r="N7" s="8"/>
      <c r="O7" s="9"/>
    </row>
    <row r="8" spans="1:15" ht="12.95" customHeight="1" x14ac:dyDescent="0.2">
      <c r="B8" s="52"/>
      <c r="C8" s="60"/>
      <c r="D8" s="53"/>
      <c r="E8" s="54"/>
      <c r="F8" s="36"/>
      <c r="G8" s="38"/>
      <c r="H8" s="10"/>
      <c r="K8" s="10"/>
      <c r="L8" s="10"/>
      <c r="M8" s="10"/>
      <c r="N8" s="10"/>
      <c r="O8" s="10"/>
    </row>
    <row r="9" spans="1:15" ht="12.95" customHeight="1" x14ac:dyDescent="0.2">
      <c r="B9" s="55" t="s">
        <v>501</v>
      </c>
      <c r="C9" s="56" t="s">
        <v>502</v>
      </c>
      <c r="D9" s="37" t="s">
        <v>503</v>
      </c>
      <c r="E9" s="36">
        <v>903162574</v>
      </c>
      <c r="F9" s="36" t="s">
        <v>16</v>
      </c>
      <c r="G9" s="38">
        <v>45393</v>
      </c>
      <c r="H9" s="2">
        <v>706.07760000000019</v>
      </c>
      <c r="I9" s="2">
        <v>0</v>
      </c>
      <c r="J9" s="2">
        <v>0</v>
      </c>
      <c r="K9" s="2">
        <f>SUM(H9:J9)</f>
        <v>706.07760000000019</v>
      </c>
      <c r="L9" s="2">
        <v>706.07760000000019</v>
      </c>
      <c r="M9" s="2">
        <v>0</v>
      </c>
      <c r="N9" s="2">
        <v>0</v>
      </c>
      <c r="O9" s="2">
        <f>SUM(L9:N9)</f>
        <v>706.07760000000019</v>
      </c>
    </row>
    <row r="10" spans="1:15" ht="12.95" customHeight="1" x14ac:dyDescent="0.2">
      <c r="B10" s="55" t="s">
        <v>13</v>
      </c>
      <c r="C10" s="56" t="s">
        <v>14</v>
      </c>
      <c r="D10" s="37" t="s">
        <v>15</v>
      </c>
      <c r="E10" s="36">
        <v>903714980</v>
      </c>
      <c r="F10" s="36" t="s">
        <v>16</v>
      </c>
      <c r="G10" s="38">
        <v>45657</v>
      </c>
      <c r="H10" s="2">
        <v>1246.2800200000011</v>
      </c>
      <c r="I10" s="2">
        <v>743</v>
      </c>
      <c r="J10" s="2">
        <v>620</v>
      </c>
      <c r="K10" s="2">
        <f>SUM(H10:J10)</f>
        <v>2609.2800200000011</v>
      </c>
      <c r="L10" s="2">
        <v>1246.2800200000011</v>
      </c>
      <c r="M10" s="2">
        <v>743</v>
      </c>
      <c r="N10" s="2">
        <v>620</v>
      </c>
      <c r="O10" s="2">
        <f>SUM(L10:N10)</f>
        <v>2609.2800200000011</v>
      </c>
    </row>
    <row r="11" spans="1:15" ht="12.95" customHeight="1" x14ac:dyDescent="0.2">
      <c r="B11" s="55" t="s">
        <v>17</v>
      </c>
      <c r="C11" s="56" t="s">
        <v>18</v>
      </c>
      <c r="D11" s="37" t="s">
        <v>19</v>
      </c>
      <c r="E11" s="36">
        <v>903516981</v>
      </c>
      <c r="F11" s="36" t="s">
        <v>16</v>
      </c>
      <c r="G11" s="38">
        <v>45874</v>
      </c>
      <c r="H11" s="2">
        <v>737.43889000000001</v>
      </c>
      <c r="I11" s="2">
        <v>1057.2429999999999</v>
      </c>
      <c r="J11" s="2">
        <v>365.16500000000002</v>
      </c>
      <c r="K11" s="2">
        <f>SUM(H11:J11)</f>
        <v>2159.8468899999998</v>
      </c>
      <c r="L11" s="2">
        <v>737.43889000000001</v>
      </c>
      <c r="M11" s="2">
        <v>1057.2429999999999</v>
      </c>
      <c r="N11" s="2">
        <v>365.16500000000002</v>
      </c>
      <c r="O11" s="2">
        <f>SUM(L11:N11)</f>
        <v>2159.8468899999998</v>
      </c>
    </row>
    <row r="12" spans="1:15" s="44" customFormat="1" ht="12.95" customHeight="1" x14ac:dyDescent="0.2">
      <c r="A12" s="87"/>
      <c r="B12" s="55" t="s">
        <v>20</v>
      </c>
      <c r="C12" s="56" t="s">
        <v>21</v>
      </c>
      <c r="D12" s="37" t="s">
        <v>22</v>
      </c>
      <c r="E12" s="88">
        <v>902249125</v>
      </c>
      <c r="F12" s="36" t="s">
        <v>16</v>
      </c>
      <c r="G12" s="38">
        <v>43809</v>
      </c>
      <c r="H12" s="2">
        <v>0</v>
      </c>
      <c r="I12" s="2">
        <v>28</v>
      </c>
      <c r="J12" s="2">
        <v>0</v>
      </c>
      <c r="K12" s="2">
        <f>SUM(H12:J12)</f>
        <v>28</v>
      </c>
      <c r="L12" s="2">
        <v>0</v>
      </c>
      <c r="M12" s="2">
        <v>28</v>
      </c>
      <c r="N12" s="2">
        <v>0</v>
      </c>
      <c r="O12" s="2">
        <f>SUM(L12:N12)</f>
        <v>28</v>
      </c>
    </row>
    <row r="13" spans="1:15" ht="12.95" customHeight="1" x14ac:dyDescent="0.2">
      <c r="B13" s="55"/>
      <c r="C13" s="56"/>
      <c r="D13" s="37"/>
      <c r="E13" s="36"/>
      <c r="F13" s="36"/>
      <c r="G13" s="38"/>
    </row>
    <row r="14" spans="1:15" ht="12.95" customHeight="1" x14ac:dyDescent="0.2">
      <c r="B14" s="55" t="s">
        <v>23</v>
      </c>
      <c r="C14" s="56" t="s">
        <v>24</v>
      </c>
      <c r="D14" s="37" t="s">
        <v>25</v>
      </c>
      <c r="E14" s="36">
        <v>903549492</v>
      </c>
      <c r="F14" s="36" t="s">
        <v>16</v>
      </c>
      <c r="G14" s="38">
        <v>45747</v>
      </c>
      <c r="H14" s="2">
        <v>1444.3096999999998</v>
      </c>
      <c r="I14" s="2">
        <v>325</v>
      </c>
      <c r="J14" s="2">
        <v>631</v>
      </c>
      <c r="K14" s="2">
        <f>SUM(H14:J14)</f>
        <v>2400.3096999999998</v>
      </c>
      <c r="L14" s="2">
        <v>1444.3096999999998</v>
      </c>
      <c r="M14" s="2">
        <v>325</v>
      </c>
      <c r="N14" s="2">
        <v>631</v>
      </c>
      <c r="O14" s="2">
        <f>SUM(L14:N14)</f>
        <v>2400.3096999999998</v>
      </c>
    </row>
    <row r="15" spans="1:15" ht="12.95" customHeight="1" x14ac:dyDescent="0.2">
      <c r="B15" s="55" t="s">
        <v>23</v>
      </c>
      <c r="C15" s="56" t="s">
        <v>26</v>
      </c>
      <c r="D15" s="37" t="s">
        <v>27</v>
      </c>
      <c r="E15" s="36">
        <v>903555087</v>
      </c>
      <c r="F15" s="36" t="s">
        <v>16</v>
      </c>
      <c r="G15" s="38">
        <v>45440</v>
      </c>
      <c r="H15" s="2">
        <v>0.81640999999999986</v>
      </c>
      <c r="I15" s="2">
        <v>417</v>
      </c>
      <c r="J15" s="2">
        <v>1252</v>
      </c>
      <c r="K15" s="2">
        <f>SUM(H15:J15)</f>
        <v>1669.8164099999999</v>
      </c>
      <c r="L15" s="2">
        <v>0.81640999999999986</v>
      </c>
      <c r="M15" s="2">
        <v>417</v>
      </c>
      <c r="N15" s="2">
        <v>1252</v>
      </c>
      <c r="O15" s="2">
        <f>SUM(L15:N15)</f>
        <v>1669.8164099999999</v>
      </c>
    </row>
    <row r="16" spans="1:15" s="44" customFormat="1" ht="12.95" customHeight="1" x14ac:dyDescent="0.2">
      <c r="B16" s="55" t="s">
        <v>23</v>
      </c>
      <c r="C16" s="57" t="s">
        <v>28</v>
      </c>
      <c r="D16" s="46"/>
      <c r="E16" s="45"/>
      <c r="F16" s="45"/>
      <c r="G16" s="38"/>
      <c r="H16" s="11">
        <f t="shared" ref="H16:O16" si="0">SUBTOTAL(9,H14:H15)</f>
        <v>1445.1261099999997</v>
      </c>
      <c r="I16" s="11">
        <f t="shared" si="0"/>
        <v>742</v>
      </c>
      <c r="J16" s="11">
        <f t="shared" si="0"/>
        <v>1883</v>
      </c>
      <c r="K16" s="11">
        <f t="shared" si="0"/>
        <v>4070.1261099999997</v>
      </c>
      <c r="L16" s="11">
        <f t="shared" si="0"/>
        <v>1445.1261099999997</v>
      </c>
      <c r="M16" s="11">
        <f t="shared" si="0"/>
        <v>742</v>
      </c>
      <c r="N16" s="11">
        <f t="shared" si="0"/>
        <v>1883</v>
      </c>
      <c r="O16" s="11">
        <f t="shared" si="0"/>
        <v>4070.1261099999997</v>
      </c>
    </row>
    <row r="17" spans="1:15" ht="12.95" customHeight="1" x14ac:dyDescent="0.2">
      <c r="B17" s="55"/>
      <c r="C17" s="56"/>
      <c r="D17" s="37"/>
      <c r="E17" s="36"/>
      <c r="F17" s="36"/>
      <c r="G17" s="38"/>
    </row>
    <row r="18" spans="1:15" ht="12.95" customHeight="1" x14ac:dyDescent="0.2">
      <c r="B18" s="55" t="s">
        <v>29</v>
      </c>
      <c r="C18" s="56" t="s">
        <v>30</v>
      </c>
      <c r="D18" s="37" t="s">
        <v>31</v>
      </c>
      <c r="E18" s="36">
        <v>903724397</v>
      </c>
      <c r="F18" s="36" t="s">
        <v>16</v>
      </c>
      <c r="G18" s="38">
        <v>45561</v>
      </c>
      <c r="H18" s="2">
        <v>1.0013400000000001</v>
      </c>
      <c r="I18" s="2">
        <v>725</v>
      </c>
      <c r="J18" s="2">
        <v>538</v>
      </c>
      <c r="K18" s="2">
        <f t="shared" ref="K18:K23" si="1">SUM(H18:J18)</f>
        <v>1264.00134</v>
      </c>
      <c r="L18" s="2">
        <v>1.0013400000000001</v>
      </c>
      <c r="M18" s="2">
        <v>725</v>
      </c>
      <c r="N18" s="2">
        <v>538</v>
      </c>
      <c r="O18" s="2">
        <f t="shared" ref="O18:O23" si="2">SUM(L18:N18)</f>
        <v>1264.00134</v>
      </c>
    </row>
    <row r="19" spans="1:15" ht="12.95" customHeight="1" x14ac:dyDescent="0.2">
      <c r="B19" s="55" t="s">
        <v>29</v>
      </c>
      <c r="C19" s="56" t="s">
        <v>32</v>
      </c>
      <c r="D19" s="37" t="s">
        <v>33</v>
      </c>
      <c r="E19" s="36">
        <v>903724398</v>
      </c>
      <c r="F19" s="36" t="s">
        <v>16</v>
      </c>
      <c r="G19" s="38">
        <v>45561</v>
      </c>
      <c r="H19" s="2">
        <v>8.085600000000003</v>
      </c>
      <c r="I19" s="2">
        <v>365</v>
      </c>
      <c r="J19" s="2">
        <v>417</v>
      </c>
      <c r="K19" s="2">
        <f t="shared" si="1"/>
        <v>790.0856</v>
      </c>
      <c r="L19" s="2">
        <v>8.085600000000003</v>
      </c>
      <c r="M19" s="2">
        <v>365</v>
      </c>
      <c r="N19" s="2">
        <v>417</v>
      </c>
      <c r="O19" s="2">
        <f t="shared" si="2"/>
        <v>790.0856</v>
      </c>
    </row>
    <row r="20" spans="1:15" ht="12.95" customHeight="1" x14ac:dyDescent="0.2">
      <c r="B20" s="55" t="s">
        <v>29</v>
      </c>
      <c r="C20" s="56" t="s">
        <v>34</v>
      </c>
      <c r="D20" s="37" t="s">
        <v>35</v>
      </c>
      <c r="E20" s="36">
        <v>903724708</v>
      </c>
      <c r="F20" s="36" t="s">
        <v>16</v>
      </c>
      <c r="G20" s="38">
        <v>45702</v>
      </c>
      <c r="H20" s="2">
        <v>1.9760799999999998</v>
      </c>
      <c r="I20" s="2">
        <v>742</v>
      </c>
      <c r="J20" s="2">
        <v>848</v>
      </c>
      <c r="K20" s="2">
        <f t="shared" si="1"/>
        <v>1591.9760799999999</v>
      </c>
      <c r="L20" s="2">
        <v>1.9760799999999998</v>
      </c>
      <c r="M20" s="2">
        <v>742</v>
      </c>
      <c r="N20" s="2">
        <v>848</v>
      </c>
      <c r="O20" s="2">
        <f t="shared" si="2"/>
        <v>1591.9760799999999</v>
      </c>
    </row>
    <row r="21" spans="1:15" ht="12.95" customHeight="1" x14ac:dyDescent="0.2">
      <c r="B21" s="59" t="s">
        <v>29</v>
      </c>
      <c r="C21" s="56" t="s">
        <v>232</v>
      </c>
      <c r="D21" s="37" t="s">
        <v>233</v>
      </c>
      <c r="E21" s="61">
        <v>903507849</v>
      </c>
      <c r="F21" s="36" t="s">
        <v>16</v>
      </c>
      <c r="G21" s="38">
        <v>45800</v>
      </c>
      <c r="H21" s="2">
        <v>29.169260000000008</v>
      </c>
      <c r="I21" s="2">
        <v>395.85</v>
      </c>
      <c r="J21" s="2">
        <v>505</v>
      </c>
      <c r="K21" s="2">
        <f t="shared" si="1"/>
        <v>930.01926000000003</v>
      </c>
      <c r="L21" s="2">
        <v>29.169260000000008</v>
      </c>
      <c r="M21" s="2">
        <v>395.85</v>
      </c>
      <c r="N21" s="2">
        <v>505</v>
      </c>
      <c r="O21" s="2">
        <f t="shared" si="2"/>
        <v>930.01926000000003</v>
      </c>
    </row>
    <row r="22" spans="1:15" ht="12.95" customHeight="1" x14ac:dyDescent="0.2">
      <c r="B22" s="59" t="s">
        <v>29</v>
      </c>
      <c r="C22" s="56" t="s">
        <v>234</v>
      </c>
      <c r="D22" s="37" t="s">
        <v>235</v>
      </c>
      <c r="E22" s="61">
        <v>903724702</v>
      </c>
      <c r="F22" s="36" t="s">
        <v>16</v>
      </c>
      <c r="G22" s="38">
        <v>45488</v>
      </c>
      <c r="H22" s="2">
        <v>2.0951500000000007</v>
      </c>
      <c r="I22" s="2">
        <v>16.574999999999999</v>
      </c>
      <c r="J22" s="2">
        <v>24</v>
      </c>
      <c r="K22" s="2">
        <f t="shared" si="1"/>
        <v>42.67015</v>
      </c>
      <c r="L22" s="2">
        <v>2.0951500000000007</v>
      </c>
      <c r="M22" s="2">
        <v>16.574999999999999</v>
      </c>
      <c r="N22" s="2">
        <v>24</v>
      </c>
      <c r="O22" s="2">
        <f t="shared" si="2"/>
        <v>42.67015</v>
      </c>
    </row>
    <row r="23" spans="1:15" ht="12.95" customHeight="1" x14ac:dyDescent="0.2">
      <c r="B23" s="55" t="s">
        <v>29</v>
      </c>
      <c r="C23" s="56" t="s">
        <v>36</v>
      </c>
      <c r="D23" s="37" t="s">
        <v>37</v>
      </c>
      <c r="E23" s="36">
        <v>903724709</v>
      </c>
      <c r="F23" s="36" t="s">
        <v>16</v>
      </c>
      <c r="G23" s="38">
        <v>45649</v>
      </c>
      <c r="H23" s="2">
        <v>112.18360999999999</v>
      </c>
      <c r="I23" s="2">
        <v>929</v>
      </c>
      <c r="J23" s="2">
        <v>1028.4000000000001</v>
      </c>
      <c r="K23" s="2">
        <f t="shared" si="1"/>
        <v>2069.5836100000001</v>
      </c>
      <c r="L23" s="2">
        <v>112.18360999999999</v>
      </c>
      <c r="M23" s="2">
        <v>929</v>
      </c>
      <c r="N23" s="2">
        <v>1028.4000000000001</v>
      </c>
      <c r="O23" s="2">
        <f t="shared" si="2"/>
        <v>2069.5836100000001</v>
      </c>
    </row>
    <row r="24" spans="1:15" s="44" customFormat="1" ht="12.95" customHeight="1" x14ac:dyDescent="0.2">
      <c r="B24" s="55" t="s">
        <v>29</v>
      </c>
      <c r="C24" s="57" t="s">
        <v>38</v>
      </c>
      <c r="D24" s="46"/>
      <c r="E24" s="45"/>
      <c r="F24" s="45"/>
      <c r="G24" s="38"/>
      <c r="H24" s="11">
        <f t="shared" ref="H24:O24" si="3">SUBTOTAL(9,H18:H23)</f>
        <v>154.51104000000001</v>
      </c>
      <c r="I24" s="11">
        <f t="shared" si="3"/>
        <v>3173.4249999999997</v>
      </c>
      <c r="J24" s="11">
        <f t="shared" si="3"/>
        <v>3360.4</v>
      </c>
      <c r="K24" s="11">
        <f t="shared" si="3"/>
        <v>6688.3360400000001</v>
      </c>
      <c r="L24" s="11">
        <f t="shared" si="3"/>
        <v>154.51104000000001</v>
      </c>
      <c r="M24" s="11">
        <f t="shared" si="3"/>
        <v>3173.4249999999997</v>
      </c>
      <c r="N24" s="11">
        <f t="shared" si="3"/>
        <v>3360.4</v>
      </c>
      <c r="O24" s="11">
        <f t="shared" si="3"/>
        <v>6688.3360400000001</v>
      </c>
    </row>
    <row r="25" spans="1:15" ht="12.95" customHeight="1" x14ac:dyDescent="0.2">
      <c r="B25" s="55"/>
      <c r="C25" s="56"/>
      <c r="D25" s="37"/>
      <c r="E25" s="36"/>
      <c r="F25" s="36"/>
      <c r="G25" s="38"/>
    </row>
    <row r="26" spans="1:15" s="44" customFormat="1" ht="12.95" customHeight="1" thickBot="1" x14ac:dyDescent="0.25">
      <c r="A26" s="87"/>
      <c r="B26" s="58"/>
      <c r="C26" s="57" t="s">
        <v>39</v>
      </c>
      <c r="D26" s="46"/>
      <c r="E26" s="51"/>
      <c r="F26" s="36"/>
      <c r="G26" s="38"/>
      <c r="H26" s="13">
        <f t="shared" ref="H26:O26" si="4">SUBTOTAL(9,H9:H25)</f>
        <v>4289.4336600000015</v>
      </c>
      <c r="I26" s="13">
        <f t="shared" si="4"/>
        <v>5743.6680000000006</v>
      </c>
      <c r="J26" s="13">
        <f t="shared" si="4"/>
        <v>6228.5650000000005</v>
      </c>
      <c r="K26" s="13">
        <f t="shared" si="4"/>
        <v>16261.666660000003</v>
      </c>
      <c r="L26" s="13">
        <f t="shared" si="4"/>
        <v>4289.4336600000015</v>
      </c>
      <c r="M26" s="13">
        <f t="shared" si="4"/>
        <v>5743.6680000000006</v>
      </c>
      <c r="N26" s="13">
        <f t="shared" si="4"/>
        <v>6228.5650000000005</v>
      </c>
      <c r="O26" s="13">
        <f t="shared" si="4"/>
        <v>16261.666660000003</v>
      </c>
    </row>
    <row r="27" spans="1:15" s="44" customFormat="1" ht="12.95" customHeight="1" thickTop="1" x14ac:dyDescent="0.2">
      <c r="A27" s="87"/>
      <c r="B27" s="58"/>
      <c r="C27" s="57"/>
      <c r="D27" s="46"/>
      <c r="E27" s="51"/>
      <c r="F27" s="36"/>
      <c r="G27" s="38"/>
      <c r="H27" s="14"/>
      <c r="I27" s="14"/>
      <c r="J27" s="14"/>
      <c r="K27" s="15"/>
      <c r="L27" s="14"/>
      <c r="M27" s="14"/>
      <c r="N27" s="14"/>
      <c r="O27" s="15"/>
    </row>
    <row r="28" spans="1:15" s="44" customFormat="1" ht="18" x14ac:dyDescent="0.2">
      <c r="A28" s="87"/>
      <c r="B28" s="48" t="s">
        <v>40</v>
      </c>
      <c r="C28" s="57"/>
      <c r="D28" s="46"/>
      <c r="E28" s="45"/>
      <c r="F28" s="36"/>
      <c r="G28" s="38"/>
      <c r="H28" s="14"/>
      <c r="I28" s="14"/>
      <c r="J28" s="14"/>
      <c r="K28" s="15"/>
      <c r="L28" s="14"/>
      <c r="M28" s="14"/>
      <c r="N28" s="14"/>
      <c r="O28" s="15"/>
    </row>
    <row r="29" spans="1:15" s="44" customFormat="1" ht="12.95" customHeight="1" x14ac:dyDescent="0.2">
      <c r="A29" s="87"/>
      <c r="B29" s="48"/>
      <c r="C29" s="57"/>
      <c r="D29" s="46"/>
      <c r="E29" s="45"/>
      <c r="F29" s="36"/>
      <c r="G29" s="38"/>
      <c r="H29" s="14"/>
      <c r="I29" s="14"/>
      <c r="J29" s="14"/>
      <c r="K29" s="15"/>
      <c r="L29" s="14"/>
      <c r="M29" s="14"/>
      <c r="N29" s="14"/>
      <c r="O29" s="15"/>
    </row>
    <row r="30" spans="1:15" s="44" customFormat="1" ht="12.95" customHeight="1" x14ac:dyDescent="0.2">
      <c r="A30" s="87"/>
      <c r="B30" s="55" t="s">
        <v>41</v>
      </c>
      <c r="C30" s="56" t="s">
        <v>42</v>
      </c>
      <c r="D30" s="37" t="s">
        <v>43</v>
      </c>
      <c r="E30" s="36">
        <v>901487156</v>
      </c>
      <c r="F30" s="36" t="s">
        <v>16</v>
      </c>
      <c r="G30" s="38">
        <v>43969</v>
      </c>
      <c r="H30" s="2">
        <v>0</v>
      </c>
      <c r="I30" s="2">
        <v>0.91400000000000003</v>
      </c>
      <c r="J30" s="2">
        <v>0</v>
      </c>
      <c r="K30" s="2">
        <f>SUM(H30:J30)</f>
        <v>0.91400000000000003</v>
      </c>
      <c r="L30" s="2">
        <v>0</v>
      </c>
      <c r="M30" s="2">
        <v>4.5700000000000005E-2</v>
      </c>
      <c r="N30" s="2">
        <v>0</v>
      </c>
      <c r="O30" s="2">
        <f>SUM(L30:N30)</f>
        <v>4.5700000000000005E-2</v>
      </c>
    </row>
    <row r="31" spans="1:15" s="44" customFormat="1" ht="12.95" customHeight="1" thickBot="1" x14ac:dyDescent="0.25">
      <c r="A31" s="87"/>
      <c r="B31" s="59"/>
      <c r="C31" s="57" t="s">
        <v>44</v>
      </c>
      <c r="D31" s="46"/>
      <c r="E31" s="45"/>
      <c r="F31" s="36"/>
      <c r="G31" s="38"/>
      <c r="H31" s="16">
        <f t="shared" ref="H31:O31" si="5">SUBTOTAL(9,H30:H30)</f>
        <v>0</v>
      </c>
      <c r="I31" s="16">
        <f t="shared" si="5"/>
        <v>0.91400000000000003</v>
      </c>
      <c r="J31" s="16">
        <f t="shared" si="5"/>
        <v>0</v>
      </c>
      <c r="K31" s="16">
        <f t="shared" si="5"/>
        <v>0.91400000000000003</v>
      </c>
      <c r="L31" s="16">
        <f t="shared" si="5"/>
        <v>0</v>
      </c>
      <c r="M31" s="16">
        <f t="shared" si="5"/>
        <v>4.5700000000000005E-2</v>
      </c>
      <c r="N31" s="16">
        <f t="shared" si="5"/>
        <v>0</v>
      </c>
      <c r="O31" s="16">
        <f t="shared" si="5"/>
        <v>4.5700000000000005E-2</v>
      </c>
    </row>
    <row r="32" spans="1:15" s="44" customFormat="1" ht="12.95" customHeight="1" thickTop="1" x14ac:dyDescent="0.2">
      <c r="A32" s="87"/>
      <c r="B32" s="58"/>
      <c r="C32" s="57"/>
      <c r="D32" s="46"/>
      <c r="E32" s="45"/>
      <c r="F32" s="36"/>
      <c r="G32" s="38"/>
      <c r="H32" s="14"/>
      <c r="I32" s="14"/>
      <c r="J32" s="14"/>
      <c r="K32" s="15"/>
      <c r="L32" s="14"/>
      <c r="M32" s="14"/>
      <c r="N32" s="14"/>
      <c r="O32" s="15"/>
    </row>
    <row r="33" spans="1:15" ht="18" x14ac:dyDescent="0.2">
      <c r="B33" s="48" t="s">
        <v>45</v>
      </c>
      <c r="C33" s="56"/>
      <c r="D33" s="37"/>
      <c r="E33" s="36"/>
      <c r="F33" s="36"/>
      <c r="G33" s="38"/>
      <c r="H33" s="8"/>
      <c r="I33" s="17"/>
      <c r="J33" s="17"/>
      <c r="K33" s="17"/>
      <c r="L33" s="17"/>
      <c r="M33" s="17"/>
      <c r="N33" s="17"/>
      <c r="O33" s="17"/>
    </row>
    <row r="34" spans="1:15" ht="12.95" customHeight="1" x14ac:dyDescent="0.2">
      <c r="B34" s="52"/>
      <c r="C34" s="60"/>
      <c r="D34" s="37"/>
      <c r="E34" s="88"/>
      <c r="F34" s="36"/>
      <c r="G34" s="38"/>
      <c r="H34" s="17"/>
      <c r="I34" s="17"/>
      <c r="J34" s="17"/>
      <c r="K34" s="17"/>
      <c r="L34" s="17"/>
      <c r="M34" s="17"/>
      <c r="N34" s="17"/>
      <c r="O34" s="17"/>
    </row>
    <row r="35" spans="1:15" ht="12.95" customHeight="1" x14ac:dyDescent="0.2">
      <c r="B35" s="55" t="s">
        <v>46</v>
      </c>
      <c r="C35" s="60" t="s">
        <v>47</v>
      </c>
      <c r="D35" s="37" t="s">
        <v>48</v>
      </c>
      <c r="E35" s="88">
        <v>901394462</v>
      </c>
      <c r="F35" s="36" t="s">
        <v>49</v>
      </c>
      <c r="G35" s="38">
        <v>45623</v>
      </c>
      <c r="H35" s="2">
        <v>363.1222599999993</v>
      </c>
      <c r="I35" s="2">
        <v>50</v>
      </c>
      <c r="J35" s="2">
        <v>0</v>
      </c>
      <c r="K35" s="2">
        <f>SUM(H35:J35)</f>
        <v>413.1222599999993</v>
      </c>
      <c r="L35" s="2">
        <v>134.35523619999975</v>
      </c>
      <c r="M35" s="2">
        <v>18.5</v>
      </c>
      <c r="N35" s="2">
        <v>0</v>
      </c>
      <c r="O35" s="2">
        <f>SUM(L35:N35)</f>
        <v>152.85523619999975</v>
      </c>
    </row>
    <row r="36" spans="1:15" ht="12.95" customHeight="1" x14ac:dyDescent="0.2">
      <c r="B36" s="55" t="s">
        <v>46</v>
      </c>
      <c r="C36" s="60" t="s">
        <v>50</v>
      </c>
      <c r="D36" s="37" t="s">
        <v>51</v>
      </c>
      <c r="E36" s="88">
        <v>901394533</v>
      </c>
      <c r="F36" s="36" t="s">
        <v>49</v>
      </c>
      <c r="G36" s="38">
        <v>45385</v>
      </c>
      <c r="H36" s="18">
        <v>1222.5413400000002</v>
      </c>
      <c r="I36" s="18">
        <v>58.423999999999999</v>
      </c>
      <c r="J36" s="18">
        <v>0</v>
      </c>
      <c r="K36" s="18">
        <f>SUM(H36:J36)</f>
        <v>1280.9653400000002</v>
      </c>
      <c r="L36" s="18">
        <v>1051.3855524000003</v>
      </c>
      <c r="M36" s="18">
        <v>50.244639999999997</v>
      </c>
      <c r="N36" s="18">
        <v>0</v>
      </c>
      <c r="O36" s="18">
        <f>SUM(L36:N36)</f>
        <v>1101.6301924000002</v>
      </c>
    </row>
    <row r="37" spans="1:15" ht="12.95" customHeight="1" x14ac:dyDescent="0.2">
      <c r="B37" s="59">
        <v>7727</v>
      </c>
      <c r="C37" s="96" t="s">
        <v>52</v>
      </c>
      <c r="D37" s="37"/>
      <c r="E37" s="61"/>
      <c r="F37" s="36"/>
      <c r="G37" s="38"/>
      <c r="H37" s="19">
        <f t="shared" ref="H37:O37" si="6">SUBTOTAL(9,H35:H36)</f>
        <v>1585.6635999999994</v>
      </c>
      <c r="I37" s="19">
        <f t="shared" si="6"/>
        <v>108.42400000000001</v>
      </c>
      <c r="J37" s="19">
        <f t="shared" si="6"/>
        <v>0</v>
      </c>
      <c r="K37" s="19">
        <f t="shared" si="6"/>
        <v>1694.0875999999994</v>
      </c>
      <c r="L37" s="19">
        <f t="shared" si="6"/>
        <v>1185.7407886000001</v>
      </c>
      <c r="M37" s="19">
        <f t="shared" si="6"/>
        <v>68.744640000000004</v>
      </c>
      <c r="N37" s="19">
        <f t="shared" si="6"/>
        <v>0</v>
      </c>
      <c r="O37" s="19">
        <f t="shared" si="6"/>
        <v>1254.4854286</v>
      </c>
    </row>
    <row r="38" spans="1:15" ht="12.95" customHeight="1" x14ac:dyDescent="0.2">
      <c r="B38" s="52"/>
      <c r="C38" s="56"/>
      <c r="D38" s="37"/>
      <c r="E38" s="61"/>
      <c r="F38" s="36"/>
      <c r="G38" s="38"/>
      <c r="H38" s="17"/>
      <c r="I38" s="17"/>
      <c r="J38" s="17"/>
      <c r="K38" s="17"/>
      <c r="L38" s="17"/>
      <c r="M38" s="17"/>
      <c r="N38" s="17"/>
      <c r="O38" s="17"/>
    </row>
    <row r="39" spans="1:15" ht="12.95" customHeight="1" x14ac:dyDescent="0.2">
      <c r="B39" s="55" t="s">
        <v>53</v>
      </c>
      <c r="C39" s="60" t="s">
        <v>54</v>
      </c>
      <c r="D39" s="53" t="s">
        <v>55</v>
      </c>
      <c r="E39" s="62">
        <v>901665563</v>
      </c>
      <c r="F39" s="36" t="s">
        <v>16</v>
      </c>
      <c r="G39" s="38">
        <v>45492</v>
      </c>
      <c r="H39" s="2">
        <v>12936.55854999998</v>
      </c>
      <c r="I39" s="2">
        <v>16362</v>
      </c>
      <c r="J39" s="2">
        <v>3000</v>
      </c>
      <c r="K39" s="2">
        <f t="shared" ref="K39:K45" si="7">SUM(H39:J39)</f>
        <v>32298.55854999998</v>
      </c>
      <c r="L39" s="2">
        <v>12936.55854999998</v>
      </c>
      <c r="M39" s="2">
        <v>16362</v>
      </c>
      <c r="N39" s="2">
        <v>3000</v>
      </c>
      <c r="O39" s="2">
        <f t="shared" ref="O39:O45" si="8">SUM(L39:N39)</f>
        <v>32298.55854999998</v>
      </c>
    </row>
    <row r="40" spans="1:15" ht="12.95" customHeight="1" x14ac:dyDescent="0.2">
      <c r="B40" s="55" t="s">
        <v>53</v>
      </c>
      <c r="C40" s="60" t="s">
        <v>56</v>
      </c>
      <c r="D40" s="53" t="s">
        <v>57</v>
      </c>
      <c r="E40" s="62">
        <v>901665564</v>
      </c>
      <c r="F40" s="36" t="s">
        <v>16</v>
      </c>
      <c r="G40" s="38">
        <v>45475</v>
      </c>
      <c r="H40" s="2">
        <v>960.02715000000057</v>
      </c>
      <c r="I40" s="2">
        <v>649</v>
      </c>
      <c r="J40" s="2">
        <v>0</v>
      </c>
      <c r="K40" s="2">
        <f t="shared" si="7"/>
        <v>1609.0271500000006</v>
      </c>
      <c r="L40" s="2">
        <v>960.02715000000057</v>
      </c>
      <c r="M40" s="2">
        <v>649</v>
      </c>
      <c r="N40" s="2">
        <v>0</v>
      </c>
      <c r="O40" s="2">
        <f t="shared" si="8"/>
        <v>1609.0271500000006</v>
      </c>
    </row>
    <row r="41" spans="1:15" s="44" customFormat="1" ht="12.95" customHeight="1" x14ac:dyDescent="0.2">
      <c r="A41" s="87"/>
      <c r="B41" s="55" t="s">
        <v>53</v>
      </c>
      <c r="C41" s="56" t="s">
        <v>58</v>
      </c>
      <c r="D41" s="53" t="s">
        <v>59</v>
      </c>
      <c r="E41" s="62">
        <v>901484315</v>
      </c>
      <c r="F41" s="36" t="s">
        <v>16</v>
      </c>
      <c r="G41" s="38">
        <v>45404</v>
      </c>
      <c r="H41" s="2">
        <v>314.36595000000017</v>
      </c>
      <c r="I41" s="2">
        <v>35</v>
      </c>
      <c r="J41" s="2">
        <v>0</v>
      </c>
      <c r="K41" s="2">
        <f t="shared" si="7"/>
        <v>349.36595000000017</v>
      </c>
      <c r="L41" s="2">
        <v>314.36595000000017</v>
      </c>
      <c r="M41" s="2">
        <v>35</v>
      </c>
      <c r="N41" s="2">
        <v>0</v>
      </c>
      <c r="O41" s="2">
        <f t="shared" si="8"/>
        <v>349.36595000000017</v>
      </c>
    </row>
    <row r="42" spans="1:15" s="44" customFormat="1" ht="12.95" customHeight="1" x14ac:dyDescent="0.2">
      <c r="A42" s="87"/>
      <c r="B42" s="55" t="s">
        <v>53</v>
      </c>
      <c r="C42" s="56" t="s">
        <v>60</v>
      </c>
      <c r="D42" s="53" t="s">
        <v>61</v>
      </c>
      <c r="E42" s="62">
        <v>902249120</v>
      </c>
      <c r="F42" s="36" t="s">
        <v>16</v>
      </c>
      <c r="G42" s="38">
        <v>45489</v>
      </c>
      <c r="H42" s="2">
        <v>85.546090000000021</v>
      </c>
      <c r="I42" s="2">
        <v>33</v>
      </c>
      <c r="J42" s="2">
        <v>0</v>
      </c>
      <c r="K42" s="2">
        <f t="shared" si="7"/>
        <v>118.54609000000002</v>
      </c>
      <c r="L42" s="2">
        <v>85.546090000000021</v>
      </c>
      <c r="M42" s="2">
        <v>33</v>
      </c>
      <c r="N42" s="2">
        <v>0</v>
      </c>
      <c r="O42" s="2">
        <f t="shared" si="8"/>
        <v>118.54609000000002</v>
      </c>
    </row>
    <row r="43" spans="1:15" s="44" customFormat="1" ht="12.95" customHeight="1" x14ac:dyDescent="0.2">
      <c r="A43" s="87"/>
      <c r="B43" s="55" t="s">
        <v>53</v>
      </c>
      <c r="C43" s="56" t="s">
        <v>62</v>
      </c>
      <c r="D43" s="63" t="s">
        <v>63</v>
      </c>
      <c r="E43" s="36">
        <v>902249121</v>
      </c>
      <c r="F43" s="36" t="s">
        <v>16</v>
      </c>
      <c r="G43" s="38">
        <v>45398</v>
      </c>
      <c r="H43" s="2">
        <v>62.801709999999979</v>
      </c>
      <c r="I43" s="2">
        <v>82</v>
      </c>
      <c r="J43" s="2">
        <v>0</v>
      </c>
      <c r="K43" s="2">
        <f t="shared" si="7"/>
        <v>144.80170999999999</v>
      </c>
      <c r="L43" s="2">
        <v>62.801709999999979</v>
      </c>
      <c r="M43" s="2">
        <v>82</v>
      </c>
      <c r="N43" s="2">
        <v>0</v>
      </c>
      <c r="O43" s="2">
        <f t="shared" si="8"/>
        <v>144.80170999999999</v>
      </c>
    </row>
    <row r="44" spans="1:15" ht="12.95" customHeight="1" x14ac:dyDescent="0.2">
      <c r="B44" s="55" t="s">
        <v>53</v>
      </c>
      <c r="C44" s="56" t="s">
        <v>64</v>
      </c>
      <c r="D44" s="37" t="s">
        <v>65</v>
      </c>
      <c r="E44" s="36">
        <v>47022</v>
      </c>
      <c r="F44" s="36" t="s">
        <v>16</v>
      </c>
      <c r="G44" s="38">
        <v>45747</v>
      </c>
      <c r="H44" s="2">
        <v>0</v>
      </c>
      <c r="I44" s="2">
        <v>250</v>
      </c>
      <c r="J44" s="2">
        <v>1500</v>
      </c>
      <c r="K44" s="2">
        <f t="shared" si="7"/>
        <v>1750</v>
      </c>
      <c r="L44" s="2">
        <v>0</v>
      </c>
      <c r="M44" s="2">
        <v>220</v>
      </c>
      <c r="N44" s="2">
        <v>1320</v>
      </c>
      <c r="O44" s="2">
        <f t="shared" si="8"/>
        <v>1540</v>
      </c>
    </row>
    <row r="45" spans="1:15" ht="12.95" customHeight="1" x14ac:dyDescent="0.2">
      <c r="B45" s="55" t="s">
        <v>53</v>
      </c>
      <c r="C45" s="97" t="s">
        <v>66</v>
      </c>
      <c r="D45" s="89" t="s">
        <v>67</v>
      </c>
      <c r="E45" s="89" t="s">
        <v>68</v>
      </c>
      <c r="F45" s="36" t="s">
        <v>16</v>
      </c>
      <c r="G45" s="38">
        <v>45747</v>
      </c>
      <c r="H45" s="2">
        <v>0</v>
      </c>
      <c r="I45" s="2">
        <v>0</v>
      </c>
      <c r="J45" s="2">
        <v>8669</v>
      </c>
      <c r="K45" s="2">
        <f t="shared" si="7"/>
        <v>8669</v>
      </c>
      <c r="L45" s="2">
        <v>0</v>
      </c>
      <c r="M45" s="2">
        <v>0</v>
      </c>
      <c r="N45" s="2">
        <v>7628.72</v>
      </c>
      <c r="O45" s="2">
        <f t="shared" si="8"/>
        <v>7628.72</v>
      </c>
    </row>
    <row r="46" spans="1:15" ht="12.95" customHeight="1" x14ac:dyDescent="0.2">
      <c r="B46" s="59">
        <v>7763</v>
      </c>
      <c r="C46" s="96" t="s">
        <v>69</v>
      </c>
      <c r="D46" s="37"/>
      <c r="E46" s="61"/>
      <c r="F46" s="36"/>
      <c r="G46" s="38"/>
      <c r="H46" s="11">
        <f t="shared" ref="H46:O46" si="9">SUBTOTAL(9,H39:H45)</f>
        <v>14359.299449999979</v>
      </c>
      <c r="I46" s="11">
        <f t="shared" si="9"/>
        <v>17411</v>
      </c>
      <c r="J46" s="11">
        <f t="shared" si="9"/>
        <v>13169</v>
      </c>
      <c r="K46" s="11">
        <f t="shared" si="9"/>
        <v>44939.299449999984</v>
      </c>
      <c r="L46" s="11">
        <f t="shared" si="9"/>
        <v>14359.299449999979</v>
      </c>
      <c r="M46" s="11">
        <f t="shared" si="9"/>
        <v>17381</v>
      </c>
      <c r="N46" s="11">
        <f t="shared" si="9"/>
        <v>11948.720000000001</v>
      </c>
      <c r="O46" s="11">
        <f t="shared" si="9"/>
        <v>43689.019449999985</v>
      </c>
    </row>
    <row r="47" spans="1:15" ht="12.95" customHeight="1" x14ac:dyDescent="0.2">
      <c r="B47" s="59"/>
      <c r="C47" s="56"/>
      <c r="D47" s="37"/>
      <c r="E47" s="61"/>
      <c r="F47" s="36"/>
      <c r="G47" s="38"/>
      <c r="H47" s="17"/>
      <c r="I47" s="17"/>
      <c r="J47" s="17"/>
      <c r="K47" s="17"/>
      <c r="L47" s="17"/>
      <c r="M47" s="17"/>
      <c r="N47" s="17"/>
      <c r="O47" s="17"/>
    </row>
    <row r="48" spans="1:15" s="44" customFormat="1" ht="12.95" customHeight="1" x14ac:dyDescent="0.2">
      <c r="A48" s="87"/>
      <c r="B48" s="55" t="s">
        <v>70</v>
      </c>
      <c r="C48" s="56" t="s">
        <v>71</v>
      </c>
      <c r="D48" s="63" t="s">
        <v>72</v>
      </c>
      <c r="E48" s="36">
        <v>902379073</v>
      </c>
      <c r="F48" s="36" t="s">
        <v>16</v>
      </c>
      <c r="G48" s="38">
        <v>44491</v>
      </c>
      <c r="H48" s="2">
        <v>0</v>
      </c>
      <c r="I48" s="2">
        <v>3</v>
      </c>
      <c r="J48" s="2">
        <v>0</v>
      </c>
      <c r="K48" s="2">
        <f>SUM(H48:J48)</f>
        <v>3</v>
      </c>
      <c r="L48" s="2">
        <v>0</v>
      </c>
      <c r="M48" s="2">
        <v>3</v>
      </c>
      <c r="N48" s="2">
        <v>0</v>
      </c>
      <c r="O48" s="2">
        <f>SUM(L48:N48)</f>
        <v>3</v>
      </c>
    </row>
    <row r="49" spans="1:15" s="44" customFormat="1" ht="12.95" customHeight="1" x14ac:dyDescent="0.2">
      <c r="A49" s="87"/>
      <c r="B49" s="55" t="s">
        <v>70</v>
      </c>
      <c r="C49" s="56" t="s">
        <v>73</v>
      </c>
      <c r="D49" s="63" t="s">
        <v>74</v>
      </c>
      <c r="E49" s="36">
        <v>902448105</v>
      </c>
      <c r="F49" s="36" t="s">
        <v>49</v>
      </c>
      <c r="G49" s="38">
        <v>45387</v>
      </c>
      <c r="H49" s="2">
        <v>110.01104999999997</v>
      </c>
      <c r="I49" s="2">
        <v>10</v>
      </c>
      <c r="J49" s="2">
        <v>0</v>
      </c>
      <c r="K49" s="2">
        <f>SUM(H49:J49)</f>
        <v>120.01104999999997</v>
      </c>
      <c r="L49" s="2">
        <v>110.01104999999997</v>
      </c>
      <c r="M49" s="2">
        <v>10</v>
      </c>
      <c r="N49" s="2">
        <v>0</v>
      </c>
      <c r="O49" s="2">
        <f>SUM(L49:N49)</f>
        <v>120.01104999999997</v>
      </c>
    </row>
    <row r="50" spans="1:15" s="44" customFormat="1" ht="12.95" customHeight="1" x14ac:dyDescent="0.2">
      <c r="A50" s="87"/>
      <c r="B50" s="59">
        <v>7227</v>
      </c>
      <c r="C50" s="57" t="s">
        <v>75</v>
      </c>
      <c r="D50" s="63"/>
      <c r="E50" s="61"/>
      <c r="F50" s="36"/>
      <c r="G50" s="38"/>
      <c r="H50" s="11">
        <f t="shared" ref="H50:O50" si="10">SUBTOTAL(9,H48:H49)</f>
        <v>110.01104999999997</v>
      </c>
      <c r="I50" s="11">
        <f t="shared" si="10"/>
        <v>13</v>
      </c>
      <c r="J50" s="11">
        <f t="shared" si="10"/>
        <v>0</v>
      </c>
      <c r="K50" s="11">
        <f t="shared" si="10"/>
        <v>123.01104999999997</v>
      </c>
      <c r="L50" s="11">
        <f t="shared" si="10"/>
        <v>110.01104999999997</v>
      </c>
      <c r="M50" s="11">
        <f t="shared" si="10"/>
        <v>13</v>
      </c>
      <c r="N50" s="11">
        <f t="shared" si="10"/>
        <v>0</v>
      </c>
      <c r="O50" s="11">
        <f t="shared" si="10"/>
        <v>123.01104999999997</v>
      </c>
    </row>
    <row r="51" spans="1:15" s="44" customFormat="1" ht="12.95" customHeight="1" x14ac:dyDescent="0.2">
      <c r="A51" s="87"/>
      <c r="B51" s="59"/>
      <c r="C51" s="56"/>
      <c r="D51" s="63"/>
      <c r="E51" s="61"/>
      <c r="F51" s="36"/>
      <c r="G51" s="38"/>
      <c r="H51" s="2"/>
      <c r="I51" s="2"/>
      <c r="J51" s="2"/>
      <c r="K51" s="2"/>
      <c r="L51" s="2"/>
      <c r="M51" s="2"/>
      <c r="N51" s="2"/>
      <c r="O51" s="2"/>
    </row>
    <row r="52" spans="1:15" s="44" customFormat="1" ht="12.95" customHeight="1" x14ac:dyDescent="0.2">
      <c r="A52" s="87"/>
      <c r="B52" s="55" t="s">
        <v>76</v>
      </c>
      <c r="C52" s="64" t="s">
        <v>532</v>
      </c>
      <c r="D52" s="63" t="s">
        <v>77</v>
      </c>
      <c r="E52" s="36">
        <v>902287735</v>
      </c>
      <c r="F52" s="36" t="s">
        <v>16</v>
      </c>
      <c r="G52" s="38">
        <v>45716</v>
      </c>
      <c r="H52" s="2">
        <v>0</v>
      </c>
      <c r="I52" s="2">
        <v>500</v>
      </c>
      <c r="J52" s="2">
        <v>537</v>
      </c>
      <c r="K52" s="2">
        <f>SUM(H52:J52)</f>
        <v>1037</v>
      </c>
      <c r="L52" s="2">
        <v>0</v>
      </c>
      <c r="M52" s="2">
        <v>500</v>
      </c>
      <c r="N52" s="2">
        <v>537</v>
      </c>
      <c r="O52" s="2">
        <f>SUM(L52:N52)</f>
        <v>1037</v>
      </c>
    </row>
    <row r="53" spans="1:15" s="44" customFormat="1" ht="12.95" customHeight="1" x14ac:dyDescent="0.2">
      <c r="A53" s="87"/>
      <c r="B53" s="55" t="s">
        <v>76</v>
      </c>
      <c r="C53" s="64" t="s">
        <v>78</v>
      </c>
      <c r="D53" s="63" t="s">
        <v>79</v>
      </c>
      <c r="E53" s="36">
        <v>902287734</v>
      </c>
      <c r="F53" s="36" t="s">
        <v>16</v>
      </c>
      <c r="G53" s="38">
        <v>45107</v>
      </c>
      <c r="H53" s="2">
        <v>0</v>
      </c>
      <c r="I53" s="2">
        <v>1</v>
      </c>
      <c r="J53" s="2">
        <v>0</v>
      </c>
      <c r="K53" s="2">
        <f>SUM(H53:J53)</f>
        <v>1</v>
      </c>
      <c r="L53" s="2">
        <v>0</v>
      </c>
      <c r="M53" s="2">
        <v>1</v>
      </c>
      <c r="N53" s="2">
        <v>0</v>
      </c>
      <c r="O53" s="2">
        <f>SUM(L53:N53)</f>
        <v>1</v>
      </c>
    </row>
    <row r="54" spans="1:15" s="44" customFormat="1" ht="12.95" customHeight="1" x14ac:dyDescent="0.2">
      <c r="A54" s="87"/>
      <c r="B54" s="55" t="s">
        <v>76</v>
      </c>
      <c r="C54" s="64" t="s">
        <v>80</v>
      </c>
      <c r="D54" s="63" t="s">
        <v>81</v>
      </c>
      <c r="E54" s="36">
        <v>902287736</v>
      </c>
      <c r="F54" s="36" t="s">
        <v>16</v>
      </c>
      <c r="G54" s="38">
        <v>45056</v>
      </c>
      <c r="H54" s="2">
        <v>0</v>
      </c>
      <c r="I54" s="2">
        <v>1</v>
      </c>
      <c r="J54" s="2">
        <v>0</v>
      </c>
      <c r="K54" s="2">
        <f>SUM(H54:J54)</f>
        <v>1</v>
      </c>
      <c r="L54" s="2">
        <v>0</v>
      </c>
      <c r="M54" s="2">
        <v>1</v>
      </c>
      <c r="N54" s="2">
        <v>0</v>
      </c>
      <c r="O54" s="2">
        <f>SUM(L54:N54)</f>
        <v>1</v>
      </c>
    </row>
    <row r="55" spans="1:15" s="44" customFormat="1" ht="12.95" customHeight="1" x14ac:dyDescent="0.2">
      <c r="A55" s="87"/>
      <c r="B55" s="59">
        <v>7546</v>
      </c>
      <c r="C55" s="57" t="s">
        <v>82</v>
      </c>
      <c r="D55" s="63"/>
      <c r="E55" s="61"/>
      <c r="F55" s="36"/>
      <c r="G55" s="38"/>
      <c r="H55" s="11">
        <f t="shared" ref="H55:O55" si="11">SUBTOTAL(9,H52:H54)</f>
        <v>0</v>
      </c>
      <c r="I55" s="11">
        <f t="shared" si="11"/>
        <v>502</v>
      </c>
      <c r="J55" s="11">
        <f t="shared" si="11"/>
        <v>537</v>
      </c>
      <c r="K55" s="11">
        <f t="shared" si="11"/>
        <v>1039</v>
      </c>
      <c r="L55" s="11">
        <f t="shared" si="11"/>
        <v>0</v>
      </c>
      <c r="M55" s="11">
        <f t="shared" si="11"/>
        <v>502</v>
      </c>
      <c r="N55" s="11">
        <f t="shared" si="11"/>
        <v>537</v>
      </c>
      <c r="O55" s="11">
        <f t="shared" si="11"/>
        <v>1039</v>
      </c>
    </row>
    <row r="56" spans="1:15" s="44" customFormat="1" ht="12.95" customHeight="1" x14ac:dyDescent="0.2">
      <c r="A56" s="87"/>
      <c r="B56" s="59"/>
      <c r="C56" s="57"/>
      <c r="D56" s="63"/>
      <c r="E56" s="61"/>
      <c r="F56" s="36"/>
      <c r="G56" s="38"/>
      <c r="H56" s="2"/>
      <c r="I56" s="2"/>
      <c r="J56" s="2"/>
      <c r="K56" s="2"/>
      <c r="L56" s="2"/>
      <c r="M56" s="2"/>
      <c r="N56" s="2"/>
      <c r="O56" s="2"/>
    </row>
    <row r="57" spans="1:15" s="44" customFormat="1" ht="12.95" customHeight="1" x14ac:dyDescent="0.2">
      <c r="A57" s="87"/>
      <c r="B57" s="55" t="s">
        <v>83</v>
      </c>
      <c r="C57" s="56" t="s">
        <v>84</v>
      </c>
      <c r="D57" s="63" t="s">
        <v>85</v>
      </c>
      <c r="E57" s="36">
        <v>901192344</v>
      </c>
      <c r="F57" s="36" t="s">
        <v>16</v>
      </c>
      <c r="G57" s="38">
        <v>44617</v>
      </c>
      <c r="H57" s="2">
        <v>0</v>
      </c>
      <c r="I57" s="2">
        <v>100</v>
      </c>
      <c r="J57" s="2">
        <v>525</v>
      </c>
      <c r="K57" s="2">
        <f>SUM(H57:J57)</f>
        <v>625</v>
      </c>
      <c r="L57" s="2">
        <v>0</v>
      </c>
      <c r="M57" s="2">
        <v>100</v>
      </c>
      <c r="N57" s="2">
        <v>525</v>
      </c>
      <c r="O57" s="2">
        <f>SUM(L57:N57)</f>
        <v>625</v>
      </c>
    </row>
    <row r="58" spans="1:15" s="44" customFormat="1" ht="12.95" customHeight="1" x14ac:dyDescent="0.2">
      <c r="A58" s="87"/>
      <c r="B58" s="55" t="s">
        <v>83</v>
      </c>
      <c r="C58" s="56" t="s">
        <v>86</v>
      </c>
      <c r="D58" s="63" t="s">
        <v>87</v>
      </c>
      <c r="E58" s="36">
        <v>901192345</v>
      </c>
      <c r="F58" s="36" t="s">
        <v>16</v>
      </c>
      <c r="G58" s="38">
        <v>44557</v>
      </c>
      <c r="H58" s="2">
        <v>0</v>
      </c>
      <c r="I58" s="2">
        <v>100</v>
      </c>
      <c r="J58" s="2">
        <v>525</v>
      </c>
      <c r="K58" s="2">
        <f>SUM(H58:J58)</f>
        <v>625</v>
      </c>
      <c r="L58" s="2">
        <v>0</v>
      </c>
      <c r="M58" s="2">
        <v>100</v>
      </c>
      <c r="N58" s="2">
        <v>525</v>
      </c>
      <c r="O58" s="2">
        <f>SUM(L58:N58)</f>
        <v>625</v>
      </c>
    </row>
    <row r="59" spans="1:15" s="44" customFormat="1" ht="12.95" customHeight="1" x14ac:dyDescent="0.2">
      <c r="A59" s="87"/>
      <c r="B59" s="55" t="s">
        <v>83</v>
      </c>
      <c r="C59" s="97" t="s">
        <v>88</v>
      </c>
      <c r="D59" s="89" t="s">
        <v>85</v>
      </c>
      <c r="E59" s="89" t="s">
        <v>89</v>
      </c>
      <c r="F59" s="36" t="s">
        <v>16</v>
      </c>
      <c r="G59" s="38">
        <v>45463</v>
      </c>
      <c r="H59" s="2">
        <v>0</v>
      </c>
      <c r="I59" s="2">
        <v>0</v>
      </c>
      <c r="J59" s="2">
        <v>1600</v>
      </c>
      <c r="K59" s="2">
        <f>SUM(H59:J59)</f>
        <v>1600</v>
      </c>
      <c r="L59" s="2">
        <v>0</v>
      </c>
      <c r="M59" s="2">
        <v>0</v>
      </c>
      <c r="N59" s="2">
        <v>1600</v>
      </c>
      <c r="O59" s="2">
        <f>SUM(L59:N59)</f>
        <v>1600</v>
      </c>
    </row>
    <row r="60" spans="1:15" s="44" customFormat="1" ht="12.95" customHeight="1" x14ac:dyDescent="0.2">
      <c r="A60" s="87"/>
      <c r="B60" s="59">
        <v>7558</v>
      </c>
      <c r="C60" s="57" t="s">
        <v>90</v>
      </c>
      <c r="D60" s="63"/>
      <c r="E60" s="61"/>
      <c r="F60" s="36"/>
      <c r="G60" s="38"/>
      <c r="H60" s="11">
        <f t="shared" ref="H60:O60" si="12">SUBTOTAL(9,H57:H59)</f>
        <v>0</v>
      </c>
      <c r="I60" s="11">
        <f t="shared" si="12"/>
        <v>200</v>
      </c>
      <c r="J60" s="11">
        <f t="shared" si="12"/>
        <v>2650</v>
      </c>
      <c r="K60" s="11">
        <f t="shared" si="12"/>
        <v>2850</v>
      </c>
      <c r="L60" s="11">
        <f t="shared" si="12"/>
        <v>0</v>
      </c>
      <c r="M60" s="11">
        <f t="shared" si="12"/>
        <v>200</v>
      </c>
      <c r="N60" s="11">
        <f t="shared" si="12"/>
        <v>2650</v>
      </c>
      <c r="O60" s="11">
        <f t="shared" si="12"/>
        <v>2850</v>
      </c>
    </row>
    <row r="61" spans="1:15" s="44" customFormat="1" ht="12.95" customHeight="1" x14ac:dyDescent="0.25">
      <c r="A61" s="87"/>
      <c r="B61" s="65"/>
      <c r="C61" s="69"/>
      <c r="D61" s="65"/>
      <c r="E61" s="66"/>
      <c r="F61" s="65"/>
      <c r="G61" s="65"/>
      <c r="H61" s="35"/>
      <c r="I61" s="35"/>
      <c r="J61" s="35"/>
      <c r="K61" s="35"/>
      <c r="L61" s="35"/>
      <c r="M61" s="35"/>
      <c r="N61" s="35"/>
      <c r="O61" s="35"/>
    </row>
    <row r="62" spans="1:15" s="44" customFormat="1" ht="12.95" customHeight="1" x14ac:dyDescent="0.2">
      <c r="A62" s="87"/>
      <c r="B62" s="55" t="s">
        <v>91</v>
      </c>
      <c r="C62" s="56" t="s">
        <v>92</v>
      </c>
      <c r="D62" s="63" t="s">
        <v>93</v>
      </c>
      <c r="E62" s="36">
        <v>902739835</v>
      </c>
      <c r="F62" s="36" t="s">
        <v>49</v>
      </c>
      <c r="G62" s="38">
        <v>45628</v>
      </c>
      <c r="H62" s="2">
        <v>258.04320000000013</v>
      </c>
      <c r="I62" s="2">
        <v>102.624</v>
      </c>
      <c r="J62" s="2">
        <v>0</v>
      </c>
      <c r="K62" s="2">
        <f t="shared" ref="K62:K67" si="13">SUM(H62:J62)</f>
        <v>360.66720000000009</v>
      </c>
      <c r="L62" s="2">
        <v>258.04320000000013</v>
      </c>
      <c r="M62" s="2">
        <v>102.624</v>
      </c>
      <c r="N62" s="2">
        <v>0</v>
      </c>
      <c r="O62" s="2">
        <f t="shared" ref="O62:O67" si="14">SUM(L62:N62)</f>
        <v>360.66720000000009</v>
      </c>
    </row>
    <row r="63" spans="1:15" s="44" customFormat="1" ht="12.95" customHeight="1" x14ac:dyDescent="0.2">
      <c r="A63" s="87"/>
      <c r="B63" s="55" t="s">
        <v>91</v>
      </c>
      <c r="C63" s="56" t="s">
        <v>94</v>
      </c>
      <c r="D63" s="63" t="s">
        <v>95</v>
      </c>
      <c r="E63" s="36">
        <v>902739832</v>
      </c>
      <c r="F63" s="36" t="s">
        <v>49</v>
      </c>
      <c r="G63" s="38">
        <v>45383</v>
      </c>
      <c r="H63" s="2">
        <v>9602.285780000002</v>
      </c>
      <c r="I63" s="2">
        <v>223.381</v>
      </c>
      <c r="J63" s="2">
        <v>0</v>
      </c>
      <c r="K63" s="2">
        <f t="shared" si="13"/>
        <v>9825.6667800000014</v>
      </c>
      <c r="L63" s="2">
        <v>9602.285780000002</v>
      </c>
      <c r="M63" s="2">
        <v>223.381</v>
      </c>
      <c r="N63" s="2">
        <v>0</v>
      </c>
      <c r="O63" s="2">
        <f t="shared" si="14"/>
        <v>9825.6667800000014</v>
      </c>
    </row>
    <row r="64" spans="1:15" s="44" customFormat="1" ht="12.95" customHeight="1" x14ac:dyDescent="0.2">
      <c r="A64" s="87"/>
      <c r="B64" s="55" t="s">
        <v>91</v>
      </c>
      <c r="C64" s="56" t="s">
        <v>96</v>
      </c>
      <c r="D64" s="63" t="s">
        <v>97</v>
      </c>
      <c r="E64" s="36">
        <v>902739836</v>
      </c>
      <c r="F64" s="36" t="s">
        <v>49</v>
      </c>
      <c r="G64" s="38">
        <v>45596</v>
      </c>
      <c r="H64" s="2">
        <v>2108.6274300000014</v>
      </c>
      <c r="I64" s="2">
        <v>1402.8889999999999</v>
      </c>
      <c r="J64" s="2">
        <v>0</v>
      </c>
      <c r="K64" s="2">
        <f t="shared" si="13"/>
        <v>3511.5164300000015</v>
      </c>
      <c r="L64" s="2">
        <v>1054.3137150000007</v>
      </c>
      <c r="M64" s="2">
        <v>701.44449999999995</v>
      </c>
      <c r="N64" s="2">
        <v>0</v>
      </c>
      <c r="O64" s="2">
        <f t="shared" si="14"/>
        <v>1755.7582150000007</v>
      </c>
    </row>
    <row r="65" spans="1:15" s="44" customFormat="1" ht="12.95" customHeight="1" x14ac:dyDescent="0.2">
      <c r="A65" s="87"/>
      <c r="B65" s="55" t="s">
        <v>91</v>
      </c>
      <c r="C65" s="56" t="s">
        <v>98</v>
      </c>
      <c r="D65" s="63" t="s">
        <v>99</v>
      </c>
      <c r="E65" s="36">
        <v>902739979</v>
      </c>
      <c r="F65" s="36" t="s">
        <v>49</v>
      </c>
      <c r="G65" s="38">
        <v>45413</v>
      </c>
      <c r="H65" s="2">
        <v>2543.3426499999982</v>
      </c>
      <c r="I65" s="2">
        <v>1133.289</v>
      </c>
      <c r="J65" s="2">
        <v>0</v>
      </c>
      <c r="K65" s="2">
        <f t="shared" si="13"/>
        <v>3676.6316499999984</v>
      </c>
      <c r="L65" s="2">
        <v>2543.3426499999982</v>
      </c>
      <c r="M65" s="2">
        <v>1133.289</v>
      </c>
      <c r="N65" s="2">
        <v>0</v>
      </c>
      <c r="O65" s="2">
        <f t="shared" si="14"/>
        <v>3676.6316499999984</v>
      </c>
    </row>
    <row r="66" spans="1:15" ht="12.95" customHeight="1" x14ac:dyDescent="0.2">
      <c r="B66" s="55" t="s">
        <v>91</v>
      </c>
      <c r="C66" s="56" t="s">
        <v>100</v>
      </c>
      <c r="D66" s="37" t="s">
        <v>101</v>
      </c>
      <c r="E66" s="36">
        <v>902739829</v>
      </c>
      <c r="F66" s="36" t="s">
        <v>16</v>
      </c>
      <c r="G66" s="38">
        <v>45632</v>
      </c>
      <c r="H66" s="2">
        <v>198.10373000000007</v>
      </c>
      <c r="I66" s="2">
        <v>268</v>
      </c>
      <c r="J66" s="2">
        <v>179</v>
      </c>
      <c r="K66" s="2">
        <f t="shared" si="13"/>
        <v>645.10373000000004</v>
      </c>
      <c r="L66" s="2">
        <v>198.10373000000007</v>
      </c>
      <c r="M66" s="2">
        <v>268</v>
      </c>
      <c r="N66" s="2">
        <v>179</v>
      </c>
      <c r="O66" s="2">
        <f t="shared" si="14"/>
        <v>645.10373000000004</v>
      </c>
    </row>
    <row r="67" spans="1:15" ht="12.95" customHeight="1" x14ac:dyDescent="0.2">
      <c r="B67" s="55" t="s">
        <v>91</v>
      </c>
      <c r="C67" s="56" t="s">
        <v>102</v>
      </c>
      <c r="D67" s="37" t="s">
        <v>103</v>
      </c>
      <c r="E67" s="36">
        <v>902739837</v>
      </c>
      <c r="F67" s="36" t="s">
        <v>16</v>
      </c>
      <c r="G67" s="38">
        <v>45590</v>
      </c>
      <c r="H67" s="2">
        <v>807.35592999999983</v>
      </c>
      <c r="I67" s="2">
        <v>794</v>
      </c>
      <c r="J67" s="2">
        <v>458</v>
      </c>
      <c r="K67" s="2">
        <f t="shared" si="13"/>
        <v>2059.3559299999997</v>
      </c>
      <c r="L67" s="2">
        <v>807.35592999999983</v>
      </c>
      <c r="M67" s="2">
        <v>794</v>
      </c>
      <c r="N67" s="2">
        <v>458</v>
      </c>
      <c r="O67" s="2">
        <f t="shared" si="14"/>
        <v>2059.3559299999997</v>
      </c>
    </row>
    <row r="68" spans="1:15" s="44" customFormat="1" ht="12.95" customHeight="1" x14ac:dyDescent="0.2">
      <c r="A68" s="87"/>
      <c r="B68" s="59">
        <v>8077</v>
      </c>
      <c r="C68" s="57" t="s">
        <v>104</v>
      </c>
      <c r="D68" s="63"/>
      <c r="E68" s="61"/>
      <c r="F68" s="36"/>
      <c r="G68" s="38"/>
      <c r="H68" s="11">
        <f t="shared" ref="H68:O68" si="15">SUBTOTAL(9,H62:H67)</f>
        <v>15517.758720000002</v>
      </c>
      <c r="I68" s="11">
        <f t="shared" si="15"/>
        <v>3924.183</v>
      </c>
      <c r="J68" s="11">
        <f t="shared" si="15"/>
        <v>637</v>
      </c>
      <c r="K68" s="11">
        <f t="shared" si="15"/>
        <v>20078.941720000003</v>
      </c>
      <c r="L68" s="11">
        <f t="shared" si="15"/>
        <v>14463.445005000001</v>
      </c>
      <c r="M68" s="11">
        <f t="shared" si="15"/>
        <v>3222.7384999999999</v>
      </c>
      <c r="N68" s="11">
        <f t="shared" si="15"/>
        <v>637</v>
      </c>
      <c r="O68" s="11">
        <f t="shared" si="15"/>
        <v>18323.183505000001</v>
      </c>
    </row>
    <row r="69" spans="1:15" s="44" customFormat="1" ht="12.95" customHeight="1" x14ac:dyDescent="0.2">
      <c r="A69" s="87"/>
      <c r="B69" s="59"/>
      <c r="C69" s="57"/>
      <c r="D69" s="63"/>
      <c r="E69" s="61"/>
      <c r="F69" s="36"/>
      <c r="G69" s="38"/>
      <c r="H69" s="12"/>
      <c r="I69" s="12"/>
      <c r="J69" s="12"/>
      <c r="K69" s="2"/>
      <c r="L69" s="12"/>
      <c r="M69" s="12"/>
      <c r="N69" s="12"/>
      <c r="O69" s="2"/>
    </row>
    <row r="70" spans="1:15" s="44" customFormat="1" ht="12.95" customHeight="1" x14ac:dyDescent="0.2">
      <c r="A70" s="87"/>
      <c r="B70" s="55" t="s">
        <v>105</v>
      </c>
      <c r="C70" s="56" t="s">
        <v>106</v>
      </c>
      <c r="D70" s="63" t="s">
        <v>107</v>
      </c>
      <c r="E70" s="36">
        <v>902220556</v>
      </c>
      <c r="F70" s="36" t="s">
        <v>16</v>
      </c>
      <c r="G70" s="38">
        <v>44910</v>
      </c>
      <c r="H70" s="2">
        <v>0</v>
      </c>
      <c r="I70" s="2">
        <v>21</v>
      </c>
      <c r="J70" s="2">
        <v>0</v>
      </c>
      <c r="K70" s="2">
        <f>SUM(H70:J70)</f>
        <v>21</v>
      </c>
      <c r="L70" s="2">
        <v>0</v>
      </c>
      <c r="M70" s="2">
        <v>21</v>
      </c>
      <c r="N70" s="2">
        <v>0</v>
      </c>
      <c r="O70" s="2">
        <f>SUM(L70:N70)</f>
        <v>21</v>
      </c>
    </row>
    <row r="71" spans="1:15" s="44" customFormat="1" ht="12.95" customHeight="1" x14ac:dyDescent="0.2">
      <c r="A71" s="87"/>
      <c r="B71" s="55" t="s">
        <v>105</v>
      </c>
      <c r="C71" s="56" t="s">
        <v>108</v>
      </c>
      <c r="D71" s="63" t="s">
        <v>109</v>
      </c>
      <c r="E71" s="36">
        <v>902220557</v>
      </c>
      <c r="F71" s="36" t="s">
        <v>16</v>
      </c>
      <c r="G71" s="38">
        <v>45344</v>
      </c>
      <c r="H71" s="2">
        <v>68.108959999999996</v>
      </c>
      <c r="I71" s="2">
        <v>2.82</v>
      </c>
      <c r="J71" s="2">
        <v>0</v>
      </c>
      <c r="K71" s="2">
        <f>SUM(H71:J71)</f>
        <v>70.928959999999989</v>
      </c>
      <c r="L71" s="2">
        <v>68.108959999999996</v>
      </c>
      <c r="M71" s="2">
        <v>2.82</v>
      </c>
      <c r="N71" s="2">
        <v>0</v>
      </c>
      <c r="O71" s="2">
        <f>SUM(L71:N71)</f>
        <v>70.928959999999989</v>
      </c>
    </row>
    <row r="72" spans="1:15" s="44" customFormat="1" ht="12.95" customHeight="1" x14ac:dyDescent="0.2">
      <c r="A72" s="87"/>
      <c r="B72" s="59">
        <v>8078</v>
      </c>
      <c r="C72" s="57" t="s">
        <v>110</v>
      </c>
      <c r="D72" s="63"/>
      <c r="E72" s="61"/>
      <c r="F72" s="36"/>
      <c r="G72" s="38"/>
      <c r="H72" s="11">
        <f t="shared" ref="H72:O72" si="16">SUBTOTAL(9,H70:H71)</f>
        <v>68.108959999999996</v>
      </c>
      <c r="I72" s="11">
        <f t="shared" si="16"/>
        <v>23.82</v>
      </c>
      <c r="J72" s="11">
        <f t="shared" si="16"/>
        <v>0</v>
      </c>
      <c r="K72" s="11">
        <f t="shared" si="16"/>
        <v>91.928959999999989</v>
      </c>
      <c r="L72" s="11">
        <f t="shared" si="16"/>
        <v>68.108959999999996</v>
      </c>
      <c r="M72" s="11">
        <f t="shared" si="16"/>
        <v>23.82</v>
      </c>
      <c r="N72" s="11">
        <f t="shared" si="16"/>
        <v>0</v>
      </c>
      <c r="O72" s="11">
        <f t="shared" si="16"/>
        <v>91.928959999999989</v>
      </c>
    </row>
    <row r="73" spans="1:15" s="44" customFormat="1" ht="12.95" customHeight="1" x14ac:dyDescent="0.2">
      <c r="A73" s="87"/>
      <c r="B73" s="59"/>
      <c r="C73" s="57"/>
      <c r="D73" s="63"/>
      <c r="E73" s="61"/>
      <c r="F73" s="36"/>
      <c r="G73" s="38"/>
      <c r="H73" s="12"/>
      <c r="I73" s="12"/>
      <c r="J73" s="12"/>
      <c r="K73" s="2"/>
      <c r="L73" s="12"/>
      <c r="M73" s="12"/>
      <c r="N73" s="12"/>
      <c r="O73" s="2"/>
    </row>
    <row r="74" spans="1:15" s="44" customFormat="1" ht="12.95" customHeight="1" x14ac:dyDescent="0.2">
      <c r="A74" s="87"/>
      <c r="B74" s="55" t="s">
        <v>111</v>
      </c>
      <c r="C74" s="56" t="s">
        <v>112</v>
      </c>
      <c r="D74" s="63" t="s">
        <v>113</v>
      </c>
      <c r="E74" s="36">
        <v>902315828</v>
      </c>
      <c r="F74" s="36" t="s">
        <v>16</v>
      </c>
      <c r="G74" s="38">
        <v>44576</v>
      </c>
      <c r="H74" s="2">
        <v>0</v>
      </c>
      <c r="I74" s="2">
        <v>26.257999999999999</v>
      </c>
      <c r="J74" s="2">
        <v>0</v>
      </c>
      <c r="K74" s="2">
        <f>SUM(H74:J74)</f>
        <v>26.257999999999999</v>
      </c>
      <c r="L74" s="2">
        <v>0</v>
      </c>
      <c r="M74" s="2">
        <v>26.257999999999999</v>
      </c>
      <c r="N74" s="2">
        <v>0</v>
      </c>
      <c r="O74" s="2">
        <f>SUM(L74:N74)</f>
        <v>26.257999999999999</v>
      </c>
    </row>
    <row r="75" spans="1:15" s="44" customFormat="1" ht="12.95" customHeight="1" x14ac:dyDescent="0.2">
      <c r="A75" s="87"/>
      <c r="B75" s="59">
        <v>8104</v>
      </c>
      <c r="C75" s="57" t="s">
        <v>114</v>
      </c>
      <c r="D75" s="63"/>
      <c r="E75" s="61"/>
      <c r="F75" s="36"/>
      <c r="G75" s="38"/>
      <c r="H75" s="11">
        <f t="shared" ref="H75:O75" si="17">SUBTOTAL(9,H74:H74)</f>
        <v>0</v>
      </c>
      <c r="I75" s="11">
        <f t="shared" si="17"/>
        <v>26.257999999999999</v>
      </c>
      <c r="J75" s="11">
        <f t="shared" si="17"/>
        <v>0</v>
      </c>
      <c r="K75" s="11">
        <f t="shared" si="17"/>
        <v>26.257999999999999</v>
      </c>
      <c r="L75" s="11">
        <f t="shared" si="17"/>
        <v>0</v>
      </c>
      <c r="M75" s="11">
        <f t="shared" si="17"/>
        <v>26.257999999999999</v>
      </c>
      <c r="N75" s="11">
        <f t="shared" si="17"/>
        <v>0</v>
      </c>
      <c r="O75" s="11">
        <f t="shared" si="17"/>
        <v>26.257999999999999</v>
      </c>
    </row>
    <row r="76" spans="1:15" s="44" customFormat="1" ht="12.95" customHeight="1" x14ac:dyDescent="0.2">
      <c r="A76" s="87"/>
      <c r="B76" s="59"/>
      <c r="C76" s="57"/>
      <c r="D76" s="63"/>
      <c r="E76" s="61"/>
      <c r="F76" s="36"/>
      <c r="G76" s="38"/>
      <c r="H76" s="12"/>
      <c r="I76" s="12"/>
      <c r="J76" s="12"/>
      <c r="K76" s="2"/>
      <c r="L76" s="2"/>
      <c r="M76" s="2"/>
      <c r="N76" s="2"/>
      <c r="O76" s="2"/>
    </row>
    <row r="77" spans="1:15" s="44" customFormat="1" ht="12.95" customHeight="1" x14ac:dyDescent="0.2">
      <c r="A77" s="87"/>
      <c r="B77" s="55" t="s">
        <v>115</v>
      </c>
      <c r="C77" s="56" t="s">
        <v>116</v>
      </c>
      <c r="D77" s="63" t="s">
        <v>117</v>
      </c>
      <c r="E77" s="36">
        <v>902705074</v>
      </c>
      <c r="F77" s="36" t="s">
        <v>16</v>
      </c>
      <c r="G77" s="38">
        <v>45513</v>
      </c>
      <c r="H77" s="2">
        <v>267.55466999999987</v>
      </c>
      <c r="I77" s="2">
        <v>144.59</v>
      </c>
      <c r="J77" s="2">
        <v>0</v>
      </c>
      <c r="K77" s="2">
        <f>SUM(H77:J77)</f>
        <v>412.14466999999991</v>
      </c>
      <c r="L77" s="2">
        <v>267.55466999999987</v>
      </c>
      <c r="M77" s="2">
        <v>144.59</v>
      </c>
      <c r="N77" s="2">
        <v>0</v>
      </c>
      <c r="O77" s="2">
        <f>SUM(L77:N77)</f>
        <v>412.14466999999991</v>
      </c>
    </row>
    <row r="78" spans="1:15" s="44" customFormat="1" ht="12.95" customHeight="1" x14ac:dyDescent="0.2">
      <c r="A78" s="87"/>
      <c r="B78" s="55" t="s">
        <v>115</v>
      </c>
      <c r="C78" s="56" t="s">
        <v>118</v>
      </c>
      <c r="D78" s="63" t="s">
        <v>119</v>
      </c>
      <c r="E78" s="36">
        <v>902705075</v>
      </c>
      <c r="F78" s="36" t="s">
        <v>16</v>
      </c>
      <c r="G78" s="38">
        <v>45513</v>
      </c>
      <c r="H78" s="18">
        <v>52.033080000000012</v>
      </c>
      <c r="I78" s="18">
        <v>327.59300000000002</v>
      </c>
      <c r="J78" s="18">
        <v>0</v>
      </c>
      <c r="K78" s="18">
        <f>SUM(H78:J78)</f>
        <v>379.62608</v>
      </c>
      <c r="L78" s="18">
        <v>52.033080000000012</v>
      </c>
      <c r="M78" s="18">
        <v>327.59300000000002</v>
      </c>
      <c r="N78" s="18">
        <v>0</v>
      </c>
      <c r="O78" s="18">
        <f>SUM(L78:N78)</f>
        <v>379.62608</v>
      </c>
    </row>
    <row r="79" spans="1:15" s="44" customFormat="1" ht="12.95" customHeight="1" x14ac:dyDescent="0.2">
      <c r="A79" s="87"/>
      <c r="B79" s="59">
        <v>8223</v>
      </c>
      <c r="C79" s="57" t="s">
        <v>120</v>
      </c>
      <c r="D79" s="63"/>
      <c r="E79" s="36"/>
      <c r="F79" s="36"/>
      <c r="G79" s="38"/>
      <c r="H79" s="19">
        <f t="shared" ref="H79:O79" si="18">SUBTOTAL(9,H77:H78)</f>
        <v>319.58774999999991</v>
      </c>
      <c r="I79" s="19">
        <f t="shared" si="18"/>
        <v>472.18299999999999</v>
      </c>
      <c r="J79" s="19">
        <f t="shared" si="18"/>
        <v>0</v>
      </c>
      <c r="K79" s="19">
        <f t="shared" si="18"/>
        <v>791.77074999999991</v>
      </c>
      <c r="L79" s="19">
        <f t="shared" si="18"/>
        <v>319.58774999999991</v>
      </c>
      <c r="M79" s="19">
        <f t="shared" si="18"/>
        <v>472.18299999999999</v>
      </c>
      <c r="N79" s="19">
        <f t="shared" si="18"/>
        <v>0</v>
      </c>
      <c r="O79" s="19">
        <f t="shared" si="18"/>
        <v>791.77074999999991</v>
      </c>
    </row>
    <row r="80" spans="1:15" s="44" customFormat="1" ht="12.95" customHeight="1" x14ac:dyDescent="0.2">
      <c r="A80" s="87"/>
      <c r="B80" s="67"/>
      <c r="C80" s="56"/>
      <c r="D80" s="63"/>
      <c r="E80" s="36"/>
      <c r="F80" s="36"/>
      <c r="G80" s="38"/>
      <c r="H80" s="2"/>
      <c r="I80" s="2"/>
      <c r="J80" s="2"/>
      <c r="K80" s="2"/>
      <c r="L80" s="2"/>
      <c r="M80" s="2"/>
      <c r="N80" s="2"/>
      <c r="O80" s="2"/>
    </row>
    <row r="81" spans="1:15" ht="12.95" customHeight="1" x14ac:dyDescent="0.2">
      <c r="B81" s="55" t="s">
        <v>504</v>
      </c>
      <c r="C81" s="56" t="s">
        <v>505</v>
      </c>
      <c r="D81" s="37" t="s">
        <v>506</v>
      </c>
      <c r="E81" s="36">
        <v>902760267</v>
      </c>
      <c r="F81" s="36" t="s">
        <v>16</v>
      </c>
      <c r="G81" s="38">
        <v>45393</v>
      </c>
      <c r="H81" s="2">
        <v>424.14278999999971</v>
      </c>
      <c r="I81" s="2">
        <v>0</v>
      </c>
      <c r="J81" s="2">
        <v>0</v>
      </c>
      <c r="K81" s="2">
        <f>SUM(H81:J81)</f>
        <v>424.14278999999971</v>
      </c>
      <c r="L81" s="2">
        <v>424.14278999999971</v>
      </c>
      <c r="M81" s="2">
        <v>0</v>
      </c>
      <c r="N81" s="2">
        <v>0</v>
      </c>
      <c r="O81" s="2">
        <f>SUM(L81:N81)</f>
        <v>424.14278999999971</v>
      </c>
    </row>
    <row r="82" spans="1:15" s="44" customFormat="1" ht="12.95" customHeight="1" x14ac:dyDescent="0.2">
      <c r="A82" s="87"/>
      <c r="B82" s="55" t="s">
        <v>504</v>
      </c>
      <c r="C82" s="57" t="s">
        <v>530</v>
      </c>
      <c r="D82" s="37"/>
      <c r="E82" s="61"/>
      <c r="F82" s="36"/>
      <c r="G82" s="38"/>
      <c r="H82" s="11">
        <f t="shared" ref="H82:O82" si="19">SUBTOTAL(9,H81:H81)</f>
        <v>424.14278999999971</v>
      </c>
      <c r="I82" s="11">
        <f t="shared" si="19"/>
        <v>0</v>
      </c>
      <c r="J82" s="11">
        <f t="shared" si="19"/>
        <v>0</v>
      </c>
      <c r="K82" s="11">
        <f t="shared" si="19"/>
        <v>424.14278999999971</v>
      </c>
      <c r="L82" s="11">
        <f t="shared" si="19"/>
        <v>424.14278999999971</v>
      </c>
      <c r="M82" s="11">
        <f t="shared" si="19"/>
        <v>0</v>
      </c>
      <c r="N82" s="11">
        <f t="shared" si="19"/>
        <v>0</v>
      </c>
      <c r="O82" s="11">
        <f t="shared" si="19"/>
        <v>424.14278999999971</v>
      </c>
    </row>
    <row r="83" spans="1:15" s="44" customFormat="1" ht="12.95" customHeight="1" x14ac:dyDescent="0.2">
      <c r="A83" s="87"/>
      <c r="B83" s="67"/>
      <c r="C83" s="56"/>
      <c r="D83" s="63"/>
      <c r="E83" s="36"/>
      <c r="F83" s="36"/>
      <c r="G83" s="38"/>
      <c r="H83" s="2"/>
      <c r="I83" s="2"/>
      <c r="J83" s="2"/>
      <c r="K83" s="2"/>
      <c r="L83" s="2"/>
      <c r="M83" s="2"/>
      <c r="N83" s="2"/>
      <c r="O83" s="2"/>
    </row>
    <row r="84" spans="1:15" ht="12.95" customHeight="1" x14ac:dyDescent="0.2">
      <c r="B84" s="55" t="s">
        <v>121</v>
      </c>
      <c r="C84" s="56" t="s">
        <v>507</v>
      </c>
      <c r="D84" s="37" t="s">
        <v>508</v>
      </c>
      <c r="E84" s="36">
        <v>902768480</v>
      </c>
      <c r="F84" s="36" t="s">
        <v>16</v>
      </c>
      <c r="G84" s="38">
        <v>45534</v>
      </c>
      <c r="H84" s="2">
        <v>2.17238</v>
      </c>
      <c r="I84" s="2">
        <v>0</v>
      </c>
      <c r="J84" s="2">
        <v>0</v>
      </c>
      <c r="K84" s="2">
        <f>SUM(H84:J84)</f>
        <v>2.17238</v>
      </c>
      <c r="L84" s="2">
        <v>2.17238</v>
      </c>
      <c r="M84" s="2">
        <v>0</v>
      </c>
      <c r="N84" s="2">
        <v>0</v>
      </c>
      <c r="O84" s="2">
        <f>SUM(L84:N84)</f>
        <v>2.17238</v>
      </c>
    </row>
    <row r="85" spans="1:15" ht="12.95" customHeight="1" x14ac:dyDescent="0.2">
      <c r="B85" s="55" t="s">
        <v>121</v>
      </c>
      <c r="C85" s="56" t="s">
        <v>509</v>
      </c>
      <c r="D85" s="37" t="s">
        <v>510</v>
      </c>
      <c r="E85" s="36">
        <v>902768481</v>
      </c>
      <c r="F85" s="36" t="s">
        <v>16</v>
      </c>
      <c r="G85" s="38">
        <v>45412</v>
      </c>
      <c r="H85" s="2">
        <v>10.96988</v>
      </c>
      <c r="I85" s="2">
        <v>0</v>
      </c>
      <c r="J85" s="2">
        <v>0</v>
      </c>
      <c r="K85" s="2">
        <f>SUM(H85:J85)</f>
        <v>10.96988</v>
      </c>
      <c r="L85" s="2">
        <v>10.96988</v>
      </c>
      <c r="M85" s="2">
        <v>0</v>
      </c>
      <c r="N85" s="2">
        <v>0</v>
      </c>
      <c r="O85" s="2">
        <f>SUM(L85:N85)</f>
        <v>10.96988</v>
      </c>
    </row>
    <row r="86" spans="1:15" ht="12.95" customHeight="1" x14ac:dyDescent="0.2">
      <c r="B86" s="55" t="s">
        <v>121</v>
      </c>
      <c r="C86" s="56" t="s">
        <v>511</v>
      </c>
      <c r="D86" s="37" t="s">
        <v>512</v>
      </c>
      <c r="E86" s="36">
        <v>902768482</v>
      </c>
      <c r="F86" s="36" t="s">
        <v>16</v>
      </c>
      <c r="G86" s="38">
        <v>46020</v>
      </c>
      <c r="H86" s="2">
        <v>7.5150200000000007</v>
      </c>
      <c r="I86" s="2">
        <v>0</v>
      </c>
      <c r="J86" s="2">
        <v>0</v>
      </c>
      <c r="K86" s="2">
        <f>SUM(H86:J86)</f>
        <v>7.5150200000000007</v>
      </c>
      <c r="L86" s="2">
        <v>7.5150200000000007</v>
      </c>
      <c r="M86" s="2">
        <v>0</v>
      </c>
      <c r="N86" s="2">
        <v>0</v>
      </c>
      <c r="O86" s="2">
        <f>SUM(L86:N86)</f>
        <v>7.5150200000000007</v>
      </c>
    </row>
    <row r="87" spans="1:15" ht="12.95" customHeight="1" x14ac:dyDescent="0.2">
      <c r="B87" s="59" t="s">
        <v>121</v>
      </c>
      <c r="C87" s="56" t="s">
        <v>122</v>
      </c>
      <c r="D87" s="37" t="s">
        <v>123</v>
      </c>
      <c r="E87" s="61">
        <v>902768483</v>
      </c>
      <c r="F87" s="36" t="s">
        <v>49</v>
      </c>
      <c r="G87" s="38">
        <v>45399</v>
      </c>
      <c r="H87" s="2">
        <v>54.043260000000004</v>
      </c>
      <c r="I87" s="2">
        <v>60</v>
      </c>
      <c r="J87" s="2">
        <v>0</v>
      </c>
      <c r="K87" s="2">
        <f>SUM(H87:J87)</f>
        <v>114.04326</v>
      </c>
      <c r="L87" s="2">
        <v>54.043260000000004</v>
      </c>
      <c r="M87" s="2">
        <v>60</v>
      </c>
      <c r="N87" s="2">
        <v>0</v>
      </c>
      <c r="O87" s="2">
        <f>SUM(L87:N87)</f>
        <v>114.04326</v>
      </c>
    </row>
    <row r="88" spans="1:15" ht="12.95" customHeight="1" x14ac:dyDescent="0.2">
      <c r="B88" s="59" t="s">
        <v>121</v>
      </c>
      <c r="C88" s="56" t="s">
        <v>124</v>
      </c>
      <c r="D88" s="89" t="s">
        <v>125</v>
      </c>
      <c r="E88" s="61">
        <v>902768484</v>
      </c>
      <c r="F88" s="36" t="s">
        <v>49</v>
      </c>
      <c r="G88" s="38">
        <v>45309</v>
      </c>
      <c r="H88" s="2">
        <v>459.19222999999988</v>
      </c>
      <c r="I88" s="2">
        <v>25</v>
      </c>
      <c r="K88" s="2">
        <f>SUM(H88:J88)</f>
        <v>484.19222999999988</v>
      </c>
      <c r="L88" s="2">
        <v>459.19222999999988</v>
      </c>
      <c r="M88" s="2">
        <v>25</v>
      </c>
      <c r="N88" s="2">
        <v>0</v>
      </c>
      <c r="O88" s="2">
        <f>SUM(L88:N88)</f>
        <v>484.19222999999988</v>
      </c>
    </row>
    <row r="89" spans="1:15" ht="12.95" customHeight="1" x14ac:dyDescent="0.2">
      <c r="B89" s="59">
        <v>8246</v>
      </c>
      <c r="C89" s="57" t="s">
        <v>126</v>
      </c>
      <c r="D89" s="37"/>
      <c r="E89" s="61"/>
      <c r="F89" s="36"/>
      <c r="G89" s="38"/>
      <c r="H89" s="11">
        <f t="shared" ref="H89:O89" si="20">SUBTOTAL(9,H84:H88)</f>
        <v>533.89276999999993</v>
      </c>
      <c r="I89" s="11">
        <f t="shared" si="20"/>
        <v>85</v>
      </c>
      <c r="J89" s="11">
        <f t="shared" si="20"/>
        <v>0</v>
      </c>
      <c r="K89" s="11">
        <f t="shared" si="20"/>
        <v>618.89276999999993</v>
      </c>
      <c r="L89" s="11">
        <f t="shared" si="20"/>
        <v>533.89276999999993</v>
      </c>
      <c r="M89" s="11">
        <f t="shared" si="20"/>
        <v>85</v>
      </c>
      <c r="N89" s="11">
        <f t="shared" si="20"/>
        <v>0</v>
      </c>
      <c r="O89" s="11">
        <f t="shared" si="20"/>
        <v>618.89276999999993</v>
      </c>
    </row>
    <row r="90" spans="1:15" ht="12.95" customHeight="1" x14ac:dyDescent="0.2">
      <c r="B90" s="59"/>
      <c r="C90" s="57"/>
      <c r="D90" s="37"/>
      <c r="E90" s="61"/>
      <c r="F90" s="36"/>
      <c r="G90" s="38"/>
      <c r="H90" s="17"/>
      <c r="I90" s="17"/>
      <c r="J90" s="17"/>
      <c r="K90" s="17"/>
      <c r="L90" s="17"/>
      <c r="M90" s="17"/>
      <c r="N90" s="17"/>
      <c r="O90" s="17"/>
    </row>
    <row r="91" spans="1:15" ht="12.95" customHeight="1" x14ac:dyDescent="0.2">
      <c r="B91" s="55" t="s">
        <v>127</v>
      </c>
      <c r="C91" s="56" t="s">
        <v>128</v>
      </c>
      <c r="D91" s="37" t="s">
        <v>129</v>
      </c>
      <c r="E91" s="36">
        <v>903123443</v>
      </c>
      <c r="F91" s="36" t="s">
        <v>16</v>
      </c>
      <c r="G91" s="38">
        <v>45510</v>
      </c>
      <c r="H91" s="2">
        <v>952.1821299999998</v>
      </c>
      <c r="I91" s="2">
        <v>617.29700000000003</v>
      </c>
      <c r="J91" s="2">
        <v>700</v>
      </c>
      <c r="K91" s="2">
        <f>SUM(H91:J91)</f>
        <v>2269.4791299999997</v>
      </c>
      <c r="L91" s="2">
        <v>952.1821299999998</v>
      </c>
      <c r="M91" s="2">
        <v>617.29700000000003</v>
      </c>
      <c r="N91" s="2">
        <v>700</v>
      </c>
      <c r="O91" s="2">
        <f>SUM(L91:N91)</f>
        <v>2269.4791299999997</v>
      </c>
    </row>
    <row r="92" spans="1:15" ht="12.95" customHeight="1" x14ac:dyDescent="0.2">
      <c r="B92" s="55" t="s">
        <v>127</v>
      </c>
      <c r="C92" s="56" t="s">
        <v>130</v>
      </c>
      <c r="D92" s="37" t="s">
        <v>131</v>
      </c>
      <c r="E92" s="36">
        <v>903123440</v>
      </c>
      <c r="F92" s="36" t="s">
        <v>16</v>
      </c>
      <c r="G92" s="38">
        <v>45617</v>
      </c>
      <c r="H92" s="2">
        <v>178.37854999999993</v>
      </c>
      <c r="I92" s="2">
        <v>243.67599999999999</v>
      </c>
      <c r="J92" s="2">
        <v>100</v>
      </c>
      <c r="K92" s="2">
        <f>SUM(H92:J92)</f>
        <v>522.05454999999995</v>
      </c>
      <c r="L92" s="2">
        <v>178.37854999999993</v>
      </c>
      <c r="M92" s="2">
        <v>243.67599999999999</v>
      </c>
      <c r="N92" s="2">
        <v>100</v>
      </c>
      <c r="O92" s="2">
        <f>SUM(L92:N92)</f>
        <v>522.05454999999995</v>
      </c>
    </row>
    <row r="93" spans="1:15" ht="12.95" customHeight="1" x14ac:dyDescent="0.2">
      <c r="B93" s="55" t="s">
        <v>127</v>
      </c>
      <c r="C93" s="56" t="s">
        <v>132</v>
      </c>
      <c r="D93" s="37" t="s">
        <v>133</v>
      </c>
      <c r="E93" s="36">
        <v>903123441</v>
      </c>
      <c r="F93" s="36" t="s">
        <v>16</v>
      </c>
      <c r="G93" s="38">
        <v>45566</v>
      </c>
      <c r="H93" s="2">
        <v>2266.3015400000008</v>
      </c>
      <c r="I93" s="2">
        <v>14.207000000000001</v>
      </c>
      <c r="J93" s="2">
        <v>0</v>
      </c>
      <c r="K93" s="2">
        <f>SUM(H93:J93)</f>
        <v>2280.5085400000007</v>
      </c>
      <c r="L93" s="2">
        <v>2266.3015400000008</v>
      </c>
      <c r="M93" s="2">
        <v>14.207000000000001</v>
      </c>
      <c r="N93" s="2">
        <v>0</v>
      </c>
      <c r="O93" s="2">
        <f>SUM(L93:N93)</f>
        <v>2280.5085400000007</v>
      </c>
    </row>
    <row r="94" spans="1:15" ht="12.95" customHeight="1" x14ac:dyDescent="0.2">
      <c r="B94" s="55" t="s">
        <v>127</v>
      </c>
      <c r="C94" s="56" t="s">
        <v>513</v>
      </c>
      <c r="D94" s="37" t="s">
        <v>514</v>
      </c>
      <c r="E94" s="36">
        <v>903123442</v>
      </c>
      <c r="F94" s="36" t="s">
        <v>16</v>
      </c>
      <c r="G94" s="38">
        <v>45617</v>
      </c>
      <c r="H94" s="2">
        <v>84.680819999999983</v>
      </c>
      <c r="I94" s="2">
        <v>0</v>
      </c>
      <c r="J94" s="2">
        <v>0</v>
      </c>
      <c r="K94" s="2">
        <f>SUM(H94:J94)</f>
        <v>84.680819999999983</v>
      </c>
      <c r="L94" s="2">
        <v>84.680819999999983</v>
      </c>
      <c r="M94" s="2">
        <v>0</v>
      </c>
      <c r="N94" s="2">
        <v>0</v>
      </c>
      <c r="O94" s="2">
        <f>SUM(L94:N94)</f>
        <v>84.680819999999983</v>
      </c>
    </row>
    <row r="95" spans="1:15" ht="12.95" customHeight="1" x14ac:dyDescent="0.2">
      <c r="B95" s="59" t="s">
        <v>127</v>
      </c>
      <c r="C95" s="56" t="s">
        <v>134</v>
      </c>
      <c r="D95" s="37" t="s">
        <v>131</v>
      </c>
      <c r="E95" s="61">
        <v>904138914</v>
      </c>
      <c r="F95" s="36" t="s">
        <v>16</v>
      </c>
      <c r="G95" s="38">
        <v>45663</v>
      </c>
      <c r="H95" s="2">
        <v>107.17459000000001</v>
      </c>
      <c r="I95" s="2">
        <v>545.14599999999996</v>
      </c>
      <c r="J95" s="2">
        <v>200</v>
      </c>
      <c r="K95" s="2">
        <f>SUM(H95:J95)</f>
        <v>852.32058999999992</v>
      </c>
      <c r="L95" s="2">
        <v>107.17459000000001</v>
      </c>
      <c r="M95" s="2">
        <v>545.14599999999996</v>
      </c>
      <c r="N95" s="2">
        <v>200</v>
      </c>
      <c r="O95" s="2">
        <f>SUM(L95:N95)</f>
        <v>852.32058999999992</v>
      </c>
    </row>
    <row r="96" spans="1:15" ht="12.95" customHeight="1" x14ac:dyDescent="0.2">
      <c r="B96" s="59">
        <v>8298</v>
      </c>
      <c r="C96" s="57" t="s">
        <v>135</v>
      </c>
      <c r="D96" s="37"/>
      <c r="E96" s="61"/>
      <c r="F96" s="36"/>
      <c r="G96" s="38"/>
      <c r="H96" s="11">
        <f t="shared" ref="H96:O96" si="21">SUBTOTAL(9,H91:H95)</f>
        <v>3588.717630000001</v>
      </c>
      <c r="I96" s="11">
        <f t="shared" si="21"/>
        <v>1420.326</v>
      </c>
      <c r="J96" s="11">
        <f t="shared" si="21"/>
        <v>1000</v>
      </c>
      <c r="K96" s="11">
        <f t="shared" si="21"/>
        <v>6009.0436300000001</v>
      </c>
      <c r="L96" s="11">
        <f t="shared" si="21"/>
        <v>3588.717630000001</v>
      </c>
      <c r="M96" s="11">
        <f t="shared" si="21"/>
        <v>1420.326</v>
      </c>
      <c r="N96" s="11">
        <f t="shared" si="21"/>
        <v>1000</v>
      </c>
      <c r="O96" s="11">
        <f t="shared" si="21"/>
        <v>6009.0436300000001</v>
      </c>
    </row>
    <row r="97" spans="2:15" ht="12.95" customHeight="1" x14ac:dyDescent="0.2">
      <c r="B97" s="59"/>
      <c r="C97" s="57"/>
      <c r="D97" s="37"/>
      <c r="E97" s="61"/>
      <c r="F97" s="36"/>
      <c r="G97" s="38"/>
      <c r="H97" s="17"/>
      <c r="I97" s="17"/>
      <c r="J97" s="17"/>
      <c r="K97" s="17"/>
      <c r="L97" s="17"/>
      <c r="M97" s="17"/>
      <c r="N97" s="17"/>
      <c r="O97" s="17"/>
    </row>
    <row r="98" spans="2:15" ht="12.95" customHeight="1" x14ac:dyDescent="0.2">
      <c r="B98" s="55" t="s">
        <v>136</v>
      </c>
      <c r="C98" s="56" t="s">
        <v>137</v>
      </c>
      <c r="D98" s="37" t="s">
        <v>138</v>
      </c>
      <c r="E98" s="68">
        <v>903135849</v>
      </c>
      <c r="F98" s="36" t="s">
        <v>16</v>
      </c>
      <c r="G98" s="38">
        <v>45569</v>
      </c>
      <c r="H98" s="2">
        <v>6479.5667599999942</v>
      </c>
      <c r="I98" s="2">
        <v>1427.576</v>
      </c>
      <c r="J98" s="2">
        <v>0</v>
      </c>
      <c r="K98" s="2">
        <f>SUM(H98:J98)</f>
        <v>7907.1427599999943</v>
      </c>
      <c r="L98" s="2">
        <v>6479.5667599999942</v>
      </c>
      <c r="M98" s="2">
        <v>1427.576</v>
      </c>
      <c r="N98" s="2">
        <v>0</v>
      </c>
      <c r="O98" s="2">
        <f>SUM(L98:N98)</f>
        <v>7907.1427599999943</v>
      </c>
    </row>
    <row r="99" spans="2:15" ht="12.95" customHeight="1" x14ac:dyDescent="0.2">
      <c r="B99" s="55" t="s">
        <v>136</v>
      </c>
      <c r="C99" s="56" t="s">
        <v>139</v>
      </c>
      <c r="D99" s="37" t="s">
        <v>140</v>
      </c>
      <c r="E99" s="68">
        <v>903135850</v>
      </c>
      <c r="F99" s="36" t="s">
        <v>16</v>
      </c>
      <c r="G99" s="38">
        <v>44972</v>
      </c>
      <c r="H99" s="2">
        <v>0</v>
      </c>
      <c r="I99" s="2">
        <v>4.4999999999999998E-2</v>
      </c>
      <c r="J99" s="2">
        <v>0</v>
      </c>
      <c r="K99" s="2">
        <f>SUM(H99:J99)</f>
        <v>4.4999999999999998E-2</v>
      </c>
      <c r="L99" s="2">
        <v>0</v>
      </c>
      <c r="M99" s="2">
        <v>4.4999999999999998E-2</v>
      </c>
      <c r="N99" s="2">
        <v>0</v>
      </c>
      <c r="O99" s="2">
        <f>SUM(L99:N99)</f>
        <v>4.4999999999999998E-2</v>
      </c>
    </row>
    <row r="100" spans="2:15" ht="12.95" customHeight="1" x14ac:dyDescent="0.2">
      <c r="B100" s="55" t="s">
        <v>136</v>
      </c>
      <c r="C100" s="56" t="s">
        <v>141</v>
      </c>
      <c r="D100" s="37" t="s">
        <v>138</v>
      </c>
      <c r="E100" s="36">
        <v>903769370</v>
      </c>
      <c r="F100" s="36" t="s">
        <v>16</v>
      </c>
      <c r="G100" s="38">
        <v>45868</v>
      </c>
      <c r="H100" s="2">
        <v>0</v>
      </c>
      <c r="I100" s="2">
        <v>2000</v>
      </c>
      <c r="J100" s="2">
        <v>2000</v>
      </c>
      <c r="K100" s="2">
        <f>SUM(H100:J100)</f>
        <v>4000</v>
      </c>
      <c r="L100" s="2">
        <v>0</v>
      </c>
      <c r="M100" s="2">
        <v>2000</v>
      </c>
      <c r="N100" s="2">
        <v>2000</v>
      </c>
      <c r="O100" s="2">
        <f>SUM(L100:N100)</f>
        <v>4000</v>
      </c>
    </row>
    <row r="101" spans="2:15" s="44" customFormat="1" ht="12.95" customHeight="1" x14ac:dyDescent="0.2">
      <c r="B101" s="59">
        <v>8294</v>
      </c>
      <c r="C101" s="57" t="s">
        <v>142</v>
      </c>
      <c r="D101" s="46"/>
      <c r="E101" s="51"/>
      <c r="F101" s="45"/>
      <c r="G101" s="38"/>
      <c r="H101" s="11">
        <f t="shared" ref="H101:O101" si="22">SUBTOTAL(9,H98:H100)</f>
        <v>6479.5667599999942</v>
      </c>
      <c r="I101" s="11">
        <f t="shared" si="22"/>
        <v>3427.6210000000001</v>
      </c>
      <c r="J101" s="11">
        <f t="shared" si="22"/>
        <v>2000</v>
      </c>
      <c r="K101" s="11">
        <f t="shared" si="22"/>
        <v>11907.187759999993</v>
      </c>
      <c r="L101" s="11">
        <f t="shared" si="22"/>
        <v>6479.5667599999942</v>
      </c>
      <c r="M101" s="11">
        <f t="shared" si="22"/>
        <v>3427.6210000000001</v>
      </c>
      <c r="N101" s="11">
        <f t="shared" si="22"/>
        <v>2000</v>
      </c>
      <c r="O101" s="11">
        <f t="shared" si="22"/>
        <v>11907.187759999993</v>
      </c>
    </row>
    <row r="102" spans="2:15" ht="12.95" customHeight="1" x14ac:dyDescent="0.2">
      <c r="B102" s="59"/>
      <c r="C102" s="57"/>
      <c r="D102" s="37"/>
      <c r="E102" s="61"/>
      <c r="F102" s="36"/>
      <c r="G102" s="38"/>
      <c r="H102" s="17"/>
      <c r="I102" s="17"/>
      <c r="J102" s="17"/>
      <c r="K102" s="17"/>
      <c r="L102" s="17"/>
      <c r="M102" s="17"/>
      <c r="N102" s="17"/>
      <c r="O102" s="17"/>
    </row>
    <row r="103" spans="2:15" ht="12.95" customHeight="1" x14ac:dyDescent="0.2">
      <c r="B103" s="55" t="s">
        <v>143</v>
      </c>
      <c r="C103" s="56" t="s">
        <v>144</v>
      </c>
      <c r="D103" s="37" t="s">
        <v>145</v>
      </c>
      <c r="E103" s="68">
        <v>903429710</v>
      </c>
      <c r="F103" s="36" t="s">
        <v>16</v>
      </c>
      <c r="G103" s="38">
        <v>45588</v>
      </c>
      <c r="H103" s="2">
        <v>342.97503999999998</v>
      </c>
      <c r="I103" s="2">
        <v>140.99100000000001</v>
      </c>
      <c r="J103" s="2">
        <v>4</v>
      </c>
      <c r="K103" s="2">
        <f>SUM(H103:J103)</f>
        <v>487.96604000000002</v>
      </c>
      <c r="L103" s="2">
        <v>342.97503999999998</v>
      </c>
      <c r="M103" s="2">
        <v>140.99100000000001</v>
      </c>
      <c r="N103" s="2">
        <v>4</v>
      </c>
      <c r="O103" s="2">
        <f>SUM(L103:N103)</f>
        <v>487.96604000000002</v>
      </c>
    </row>
    <row r="104" spans="2:15" ht="12.95" customHeight="1" x14ac:dyDescent="0.2">
      <c r="B104" s="55" t="s">
        <v>143</v>
      </c>
      <c r="C104" s="56" t="s">
        <v>146</v>
      </c>
      <c r="D104" s="37" t="s">
        <v>147</v>
      </c>
      <c r="E104" s="68">
        <v>903429712</v>
      </c>
      <c r="F104" s="36" t="s">
        <v>16</v>
      </c>
      <c r="G104" s="38">
        <v>45560</v>
      </c>
      <c r="H104" s="2">
        <v>18.739600000000003</v>
      </c>
      <c r="I104" s="2">
        <v>55</v>
      </c>
      <c r="J104" s="2">
        <v>100</v>
      </c>
      <c r="K104" s="2">
        <f>SUM(H104:J104)</f>
        <v>173.7396</v>
      </c>
      <c r="L104" s="2">
        <v>18.739600000000003</v>
      </c>
      <c r="M104" s="2">
        <v>55</v>
      </c>
      <c r="N104" s="2">
        <v>100</v>
      </c>
      <c r="O104" s="2">
        <f>SUM(L104:N104)</f>
        <v>173.7396</v>
      </c>
    </row>
    <row r="105" spans="2:15" ht="12.95" customHeight="1" x14ac:dyDescent="0.2">
      <c r="B105" s="55" t="s">
        <v>143</v>
      </c>
      <c r="C105" s="56" t="s">
        <v>148</v>
      </c>
      <c r="D105" s="37" t="s">
        <v>149</v>
      </c>
      <c r="E105" s="68">
        <v>903429713</v>
      </c>
      <c r="F105" s="36" t="s">
        <v>16</v>
      </c>
      <c r="G105" s="38">
        <v>45574</v>
      </c>
      <c r="H105" s="2">
        <v>2.5638099999999997</v>
      </c>
      <c r="I105" s="2">
        <v>60</v>
      </c>
      <c r="J105" s="2">
        <v>100</v>
      </c>
      <c r="K105" s="2">
        <f>SUM(H105:J105)</f>
        <v>162.56380999999999</v>
      </c>
      <c r="L105" s="2">
        <v>2.5638099999999997</v>
      </c>
      <c r="M105" s="2">
        <v>60</v>
      </c>
      <c r="N105" s="2">
        <v>100</v>
      </c>
      <c r="O105" s="2">
        <f>SUM(L105:N105)</f>
        <v>162.56380999999999</v>
      </c>
    </row>
    <row r="106" spans="2:15" ht="12.95" customHeight="1" x14ac:dyDescent="0.2">
      <c r="B106" s="55" t="s">
        <v>143</v>
      </c>
      <c r="C106" s="56" t="s">
        <v>150</v>
      </c>
      <c r="D106" s="37" t="s">
        <v>151</v>
      </c>
      <c r="E106" s="68">
        <v>903429714</v>
      </c>
      <c r="F106" s="36" t="s">
        <v>16</v>
      </c>
      <c r="G106" s="38">
        <v>45489</v>
      </c>
      <c r="H106" s="2">
        <v>223.95455000000007</v>
      </c>
      <c r="I106" s="2">
        <v>347.25299999999999</v>
      </c>
      <c r="J106" s="2">
        <v>11.994</v>
      </c>
      <c r="K106" s="2">
        <f>SUM(H106:J106)</f>
        <v>583.20155000000011</v>
      </c>
      <c r="L106" s="2">
        <v>223.95455000000007</v>
      </c>
      <c r="M106" s="2">
        <v>347.25299999999999</v>
      </c>
      <c r="N106" s="2">
        <v>11.994</v>
      </c>
      <c r="O106" s="2">
        <f>SUM(L106:N106)</f>
        <v>583.20155000000011</v>
      </c>
    </row>
    <row r="107" spans="2:15" ht="12.95" customHeight="1" x14ac:dyDescent="0.2">
      <c r="B107" s="55" t="s">
        <v>143</v>
      </c>
      <c r="C107" s="56" t="s">
        <v>152</v>
      </c>
      <c r="D107" s="37" t="s">
        <v>145</v>
      </c>
      <c r="E107" s="36">
        <v>903548050</v>
      </c>
      <c r="F107" s="36" t="s">
        <v>16</v>
      </c>
      <c r="G107" s="38">
        <v>45475</v>
      </c>
      <c r="H107" s="2">
        <v>127.73026999999996</v>
      </c>
      <c r="I107" s="2">
        <v>150.26</v>
      </c>
      <c r="J107" s="2">
        <v>145</v>
      </c>
      <c r="K107" s="2">
        <f>SUM(H107:J107)</f>
        <v>422.99026999999995</v>
      </c>
      <c r="L107" s="2">
        <v>127.73026999999996</v>
      </c>
      <c r="M107" s="2">
        <v>150.26</v>
      </c>
      <c r="N107" s="2">
        <v>145</v>
      </c>
      <c r="O107" s="2">
        <f>SUM(L107:N107)</f>
        <v>422.99026999999995</v>
      </c>
    </row>
    <row r="108" spans="2:15" s="44" customFormat="1" ht="12.95" customHeight="1" x14ac:dyDescent="0.2">
      <c r="B108" s="59">
        <v>8355</v>
      </c>
      <c r="C108" s="57" t="s">
        <v>153</v>
      </c>
      <c r="D108" s="46"/>
      <c r="E108" s="51"/>
      <c r="F108" s="45"/>
      <c r="G108" s="38"/>
      <c r="H108" s="11">
        <f t="shared" ref="H108:O108" si="23">SUBTOTAL(9,H103:H107)</f>
        <v>715.96326999999997</v>
      </c>
      <c r="I108" s="11">
        <f t="shared" si="23"/>
        <v>753.50400000000002</v>
      </c>
      <c r="J108" s="11">
        <f t="shared" si="23"/>
        <v>360.99400000000003</v>
      </c>
      <c r="K108" s="11">
        <f t="shared" si="23"/>
        <v>1830.46127</v>
      </c>
      <c r="L108" s="11">
        <f t="shared" si="23"/>
        <v>715.96326999999997</v>
      </c>
      <c r="M108" s="11">
        <f t="shared" si="23"/>
        <v>753.50400000000002</v>
      </c>
      <c r="N108" s="11">
        <f t="shared" si="23"/>
        <v>360.99400000000003</v>
      </c>
      <c r="O108" s="11">
        <f t="shared" si="23"/>
        <v>1830.46127</v>
      </c>
    </row>
    <row r="109" spans="2:15" ht="12.95" customHeight="1" x14ac:dyDescent="0.2">
      <c r="B109" s="59"/>
      <c r="C109" s="57"/>
      <c r="D109" s="37"/>
      <c r="E109" s="61"/>
      <c r="F109" s="36"/>
      <c r="G109" s="38"/>
      <c r="H109" s="12"/>
      <c r="I109" s="12"/>
      <c r="J109" s="12"/>
      <c r="K109" s="12"/>
      <c r="L109" s="12"/>
      <c r="M109" s="12"/>
      <c r="N109" s="12"/>
      <c r="O109" s="12"/>
    </row>
    <row r="110" spans="2:15" ht="12.95" customHeight="1" x14ac:dyDescent="0.2">
      <c r="B110" s="55" t="s">
        <v>154</v>
      </c>
      <c r="C110" s="56" t="s">
        <v>155</v>
      </c>
      <c r="D110" s="37" t="s">
        <v>156</v>
      </c>
      <c r="E110" s="36">
        <v>903427639</v>
      </c>
      <c r="F110" s="36" t="s">
        <v>16</v>
      </c>
      <c r="G110" s="38">
        <v>45517</v>
      </c>
      <c r="H110" s="2">
        <v>127.33873</v>
      </c>
      <c r="I110" s="2">
        <v>5</v>
      </c>
      <c r="J110" s="2">
        <v>387</v>
      </c>
      <c r="K110" s="2">
        <f>SUM(H110:J110)</f>
        <v>519.33872999999994</v>
      </c>
      <c r="L110" s="2">
        <v>127.33873</v>
      </c>
      <c r="M110" s="2">
        <v>5</v>
      </c>
      <c r="N110" s="2">
        <v>387</v>
      </c>
      <c r="O110" s="2">
        <f>SUM(L110:N110)</f>
        <v>519.33872999999994</v>
      </c>
    </row>
    <row r="111" spans="2:15" ht="12.95" customHeight="1" x14ac:dyDescent="0.2">
      <c r="B111" s="55" t="s">
        <v>154</v>
      </c>
      <c r="C111" s="56" t="s">
        <v>157</v>
      </c>
      <c r="D111" s="37" t="s">
        <v>158</v>
      </c>
      <c r="E111" s="36">
        <v>903427640</v>
      </c>
      <c r="F111" s="36" t="s">
        <v>16</v>
      </c>
      <c r="G111" s="38">
        <v>45169</v>
      </c>
      <c r="H111" s="2">
        <v>458.39198000000027</v>
      </c>
      <c r="I111" s="2">
        <v>5</v>
      </c>
      <c r="J111" s="2">
        <v>0</v>
      </c>
      <c r="K111" s="2">
        <f>SUM(H111:J111)</f>
        <v>463.39198000000027</v>
      </c>
      <c r="L111" s="2">
        <v>458.39198000000027</v>
      </c>
      <c r="M111" s="2">
        <v>5</v>
      </c>
      <c r="N111" s="2">
        <v>0</v>
      </c>
      <c r="O111" s="2">
        <f>SUM(L111:N111)</f>
        <v>463.39198000000027</v>
      </c>
    </row>
    <row r="112" spans="2:15" ht="12.95" customHeight="1" x14ac:dyDescent="0.2">
      <c r="B112" s="59">
        <v>8358</v>
      </c>
      <c r="C112" s="57" t="s">
        <v>159</v>
      </c>
      <c r="D112" s="37"/>
      <c r="E112" s="61"/>
      <c r="F112" s="36"/>
      <c r="G112" s="38"/>
      <c r="H112" s="11">
        <f t="shared" ref="H112:O112" si="24">SUBTOTAL(9,H110:H111)</f>
        <v>585.73071000000027</v>
      </c>
      <c r="I112" s="11">
        <f t="shared" si="24"/>
        <v>10</v>
      </c>
      <c r="J112" s="11">
        <f t="shared" si="24"/>
        <v>387</v>
      </c>
      <c r="K112" s="11">
        <f t="shared" si="24"/>
        <v>982.73071000000027</v>
      </c>
      <c r="L112" s="11">
        <f t="shared" si="24"/>
        <v>585.73071000000027</v>
      </c>
      <c r="M112" s="11">
        <f t="shared" si="24"/>
        <v>10</v>
      </c>
      <c r="N112" s="11">
        <f t="shared" si="24"/>
        <v>387</v>
      </c>
      <c r="O112" s="11">
        <f t="shared" si="24"/>
        <v>982.73071000000027</v>
      </c>
    </row>
    <row r="113" spans="1:15" ht="12.95" customHeight="1" x14ac:dyDescent="0.2">
      <c r="B113" s="59"/>
      <c r="C113" s="57"/>
      <c r="D113" s="37"/>
      <c r="E113" s="61"/>
      <c r="F113" s="36"/>
      <c r="G113" s="38"/>
      <c r="H113" s="19"/>
      <c r="I113" s="19"/>
      <c r="J113" s="19"/>
      <c r="K113" s="19"/>
      <c r="L113" s="19"/>
      <c r="M113" s="19"/>
      <c r="N113" s="19"/>
      <c r="O113" s="19"/>
    </row>
    <row r="114" spans="1:15" s="44" customFormat="1" ht="12.95" customHeight="1" x14ac:dyDescent="0.2">
      <c r="A114" s="87"/>
      <c r="B114" s="55" t="s">
        <v>160</v>
      </c>
      <c r="C114" s="56" t="s">
        <v>161</v>
      </c>
      <c r="D114" s="63" t="s">
        <v>162</v>
      </c>
      <c r="E114" s="36">
        <v>902342409</v>
      </c>
      <c r="F114" s="36" t="s">
        <v>16</v>
      </c>
      <c r="G114" s="38">
        <v>45758</v>
      </c>
      <c r="H114" s="2">
        <v>3370.2004700000043</v>
      </c>
      <c r="I114" s="2">
        <v>50.356999999999999</v>
      </c>
      <c r="J114" s="2">
        <v>0</v>
      </c>
      <c r="K114" s="2">
        <f t="shared" ref="K114:K127" si="25">SUM(H114:J114)</f>
        <v>3420.5574700000043</v>
      </c>
      <c r="L114" s="2">
        <v>3370.2004700000043</v>
      </c>
      <c r="M114" s="2">
        <v>50.356999999999999</v>
      </c>
      <c r="N114" s="2">
        <v>0</v>
      </c>
      <c r="O114" s="2">
        <f t="shared" ref="O114:O127" si="26">SUM(L114:N114)</f>
        <v>3420.5574700000043</v>
      </c>
    </row>
    <row r="115" spans="1:15" s="44" customFormat="1" ht="12.95" customHeight="1" x14ac:dyDescent="0.2">
      <c r="A115" s="87"/>
      <c r="B115" s="55" t="s">
        <v>163</v>
      </c>
      <c r="C115" s="56" t="s">
        <v>164</v>
      </c>
      <c r="D115" s="37" t="s">
        <v>165</v>
      </c>
      <c r="E115" s="36">
        <v>902460358</v>
      </c>
      <c r="F115" s="36" t="s">
        <v>16</v>
      </c>
      <c r="G115" s="38">
        <v>45404</v>
      </c>
      <c r="H115" s="2">
        <v>3192.6893500000019</v>
      </c>
      <c r="I115" s="2">
        <v>380</v>
      </c>
      <c r="J115" s="2">
        <v>0</v>
      </c>
      <c r="K115" s="2">
        <f t="shared" si="25"/>
        <v>3572.6893500000019</v>
      </c>
      <c r="L115" s="2">
        <v>3192.6893500000019</v>
      </c>
      <c r="M115" s="2">
        <v>380</v>
      </c>
      <c r="N115" s="2">
        <v>0</v>
      </c>
      <c r="O115" s="2">
        <f t="shared" si="26"/>
        <v>3572.6893500000019</v>
      </c>
    </row>
    <row r="116" spans="1:15" s="44" customFormat="1" ht="12.95" customHeight="1" x14ac:dyDescent="0.2">
      <c r="A116" s="87"/>
      <c r="B116" s="55" t="s">
        <v>166</v>
      </c>
      <c r="C116" s="56" t="s">
        <v>167</v>
      </c>
      <c r="D116" s="37" t="s">
        <v>168</v>
      </c>
      <c r="E116" s="36">
        <v>902598927</v>
      </c>
      <c r="F116" s="36" t="s">
        <v>16</v>
      </c>
      <c r="G116" s="38">
        <v>45428</v>
      </c>
      <c r="H116" s="2">
        <v>1500.7955100000004</v>
      </c>
      <c r="I116" s="2">
        <v>1052.3040000000001</v>
      </c>
      <c r="J116" s="2">
        <v>927.19200000000001</v>
      </c>
      <c r="K116" s="2">
        <f t="shared" si="25"/>
        <v>3480.2915100000005</v>
      </c>
      <c r="L116" s="2">
        <v>1500.7955100000004</v>
      </c>
      <c r="M116" s="2">
        <v>1052.3040000000001</v>
      </c>
      <c r="N116" s="2">
        <v>927.19200000000001</v>
      </c>
      <c r="O116" s="2">
        <f t="shared" si="26"/>
        <v>3480.2915100000005</v>
      </c>
    </row>
    <row r="117" spans="1:15" s="44" customFormat="1" ht="12.95" customHeight="1" x14ac:dyDescent="0.2">
      <c r="A117" s="87"/>
      <c r="B117" s="55" t="s">
        <v>169</v>
      </c>
      <c r="C117" s="56" t="s">
        <v>170</v>
      </c>
      <c r="D117" s="37" t="s">
        <v>171</v>
      </c>
      <c r="E117" s="36">
        <v>902630576</v>
      </c>
      <c r="F117" s="36" t="s">
        <v>16</v>
      </c>
      <c r="G117" s="38">
        <v>45369</v>
      </c>
      <c r="H117" s="2">
        <v>2487.8861599999991</v>
      </c>
      <c r="I117" s="2">
        <v>25</v>
      </c>
      <c r="J117" s="2">
        <v>1862.1320000000001</v>
      </c>
      <c r="K117" s="2">
        <f t="shared" si="25"/>
        <v>4375.0181599999996</v>
      </c>
      <c r="L117" s="2">
        <v>2487.8861599999991</v>
      </c>
      <c r="M117" s="2">
        <v>25</v>
      </c>
      <c r="N117" s="2">
        <v>1862.1320000000001</v>
      </c>
      <c r="O117" s="2">
        <f t="shared" si="26"/>
        <v>4375.0181599999996</v>
      </c>
    </row>
    <row r="118" spans="1:15" ht="12.95" customHeight="1" x14ac:dyDescent="0.2">
      <c r="B118" s="59" t="s">
        <v>169</v>
      </c>
      <c r="C118" s="56" t="s">
        <v>172</v>
      </c>
      <c r="D118" s="37" t="s">
        <v>173</v>
      </c>
      <c r="E118" s="61">
        <v>902631060</v>
      </c>
      <c r="F118" s="36" t="s">
        <v>16</v>
      </c>
      <c r="G118" s="38">
        <v>45441</v>
      </c>
      <c r="H118" s="2">
        <v>0.40265999999999996</v>
      </c>
      <c r="I118" s="2">
        <v>26.797000000000001</v>
      </c>
      <c r="J118" s="2">
        <v>0</v>
      </c>
      <c r="K118" s="2">
        <f t="shared" si="25"/>
        <v>27.199660000000002</v>
      </c>
      <c r="L118" s="2">
        <v>0.40265999999999996</v>
      </c>
      <c r="M118" s="2">
        <v>26.797000000000001</v>
      </c>
      <c r="N118" s="2">
        <v>0</v>
      </c>
      <c r="O118" s="2">
        <f t="shared" si="26"/>
        <v>27.199660000000002</v>
      </c>
    </row>
    <row r="119" spans="1:15" ht="12.95" customHeight="1" x14ac:dyDescent="0.2">
      <c r="B119" s="59" t="s">
        <v>174</v>
      </c>
      <c r="C119" s="56" t="s">
        <v>175</v>
      </c>
      <c r="D119" s="37" t="s">
        <v>176</v>
      </c>
      <c r="E119" s="61">
        <v>903901445</v>
      </c>
      <c r="F119" s="36" t="s">
        <v>49</v>
      </c>
      <c r="G119" s="38">
        <v>45376</v>
      </c>
      <c r="H119" s="2">
        <v>0.20901999999999998</v>
      </c>
      <c r="I119" s="2">
        <v>3.55</v>
      </c>
      <c r="J119" s="2">
        <v>39.591000000000001</v>
      </c>
      <c r="K119" s="2">
        <f t="shared" si="25"/>
        <v>43.350020000000001</v>
      </c>
      <c r="L119" s="2">
        <v>0.20901999999999998</v>
      </c>
      <c r="M119" s="2">
        <v>3.55</v>
      </c>
      <c r="N119" s="2">
        <v>39.591000000000001</v>
      </c>
      <c r="O119" s="2">
        <f t="shared" si="26"/>
        <v>43.350020000000001</v>
      </c>
    </row>
    <row r="120" spans="1:15" ht="12.95" customHeight="1" x14ac:dyDescent="0.25">
      <c r="B120" s="55" t="s">
        <v>177</v>
      </c>
      <c r="C120" s="69" t="s">
        <v>178</v>
      </c>
      <c r="D120" s="65" t="s">
        <v>179</v>
      </c>
      <c r="E120" s="70">
        <v>903531605</v>
      </c>
      <c r="F120" s="36" t="s">
        <v>16</v>
      </c>
      <c r="G120" s="38">
        <v>45566</v>
      </c>
      <c r="H120" s="2">
        <v>101.56043000000001</v>
      </c>
      <c r="I120" s="2">
        <v>3.6560000000000001</v>
      </c>
      <c r="J120" s="2">
        <v>48.618000000000002</v>
      </c>
      <c r="K120" s="2">
        <f t="shared" si="25"/>
        <v>153.83443000000003</v>
      </c>
      <c r="L120" s="2">
        <v>101.56043000000001</v>
      </c>
      <c r="M120" s="2">
        <v>3.6560000000000001</v>
      </c>
      <c r="N120" s="2">
        <v>48.618000000000002</v>
      </c>
      <c r="O120" s="2">
        <f t="shared" si="26"/>
        <v>153.83443000000003</v>
      </c>
    </row>
    <row r="121" spans="1:15" s="44" customFormat="1" ht="12.95" customHeight="1" x14ac:dyDescent="0.2">
      <c r="A121" s="87"/>
      <c r="B121" s="55" t="s">
        <v>180</v>
      </c>
      <c r="C121" s="56" t="s">
        <v>181</v>
      </c>
      <c r="D121" s="63" t="s">
        <v>182</v>
      </c>
      <c r="E121" s="36">
        <v>902494149</v>
      </c>
      <c r="F121" s="36" t="s">
        <v>16</v>
      </c>
      <c r="G121" s="38">
        <v>45432</v>
      </c>
      <c r="H121" s="2">
        <v>389.86411000000021</v>
      </c>
      <c r="I121" s="2">
        <v>27.727</v>
      </c>
      <c r="J121" s="2">
        <v>30.265999999999998</v>
      </c>
      <c r="K121" s="2">
        <f t="shared" si="25"/>
        <v>447.8571100000002</v>
      </c>
      <c r="L121" s="2">
        <v>389.86411000000021</v>
      </c>
      <c r="M121" s="2">
        <v>27.727</v>
      </c>
      <c r="N121" s="2">
        <v>30.265999999999998</v>
      </c>
      <c r="O121" s="2">
        <f t="shared" si="26"/>
        <v>447.8571100000002</v>
      </c>
    </row>
    <row r="122" spans="1:15" s="44" customFormat="1" ht="12.95" customHeight="1" x14ac:dyDescent="0.2">
      <c r="A122" s="87"/>
      <c r="B122" s="55" t="s">
        <v>183</v>
      </c>
      <c r="C122" s="56" t="s">
        <v>184</v>
      </c>
      <c r="D122" s="63" t="s">
        <v>185</v>
      </c>
      <c r="E122" s="36">
        <v>902326568</v>
      </c>
      <c r="F122" s="36" t="s">
        <v>16</v>
      </c>
      <c r="G122" s="38">
        <v>45512</v>
      </c>
      <c r="H122" s="2">
        <v>0</v>
      </c>
      <c r="I122" s="2">
        <v>475</v>
      </c>
      <c r="J122" s="2">
        <v>130</v>
      </c>
      <c r="K122" s="2">
        <f t="shared" si="25"/>
        <v>605</v>
      </c>
      <c r="L122" s="2">
        <v>0</v>
      </c>
      <c r="M122" s="2">
        <v>475</v>
      </c>
      <c r="N122" s="2">
        <v>130</v>
      </c>
      <c r="O122" s="2">
        <f t="shared" si="26"/>
        <v>605</v>
      </c>
    </row>
    <row r="123" spans="1:15" s="44" customFormat="1" ht="12.95" customHeight="1" x14ac:dyDescent="0.2">
      <c r="A123" s="87"/>
      <c r="B123" s="55" t="s">
        <v>515</v>
      </c>
      <c r="C123" s="56" t="s">
        <v>516</v>
      </c>
      <c r="D123" s="63" t="s">
        <v>517</v>
      </c>
      <c r="E123" s="36">
        <v>902748920</v>
      </c>
      <c r="F123" s="36" t="s">
        <v>16</v>
      </c>
      <c r="G123" s="38">
        <v>45393</v>
      </c>
      <c r="H123" s="2">
        <v>2695.8993199999995</v>
      </c>
      <c r="I123" s="2">
        <v>0</v>
      </c>
      <c r="J123" s="2">
        <v>0</v>
      </c>
      <c r="K123" s="2">
        <f t="shared" si="25"/>
        <v>2695.8993199999995</v>
      </c>
      <c r="L123" s="2">
        <v>2695.8993199999995</v>
      </c>
      <c r="M123" s="2">
        <v>0</v>
      </c>
      <c r="N123" s="2">
        <v>0</v>
      </c>
      <c r="O123" s="2">
        <f t="shared" si="26"/>
        <v>2695.8993199999995</v>
      </c>
    </row>
    <row r="124" spans="1:15" s="44" customFormat="1" ht="12.95" customHeight="1" x14ac:dyDescent="0.2">
      <c r="A124" s="87"/>
      <c r="B124" s="55" t="s">
        <v>186</v>
      </c>
      <c r="C124" s="56" t="s">
        <v>187</v>
      </c>
      <c r="D124" s="63" t="s">
        <v>188</v>
      </c>
      <c r="E124" s="36">
        <v>902663178</v>
      </c>
      <c r="F124" s="36" t="s">
        <v>16</v>
      </c>
      <c r="G124" s="38">
        <v>44410</v>
      </c>
      <c r="H124" s="2">
        <v>0</v>
      </c>
      <c r="I124" s="2">
        <v>48</v>
      </c>
      <c r="J124" s="2">
        <v>60</v>
      </c>
      <c r="K124" s="2">
        <f t="shared" si="25"/>
        <v>108</v>
      </c>
      <c r="L124" s="2">
        <v>0</v>
      </c>
      <c r="M124" s="2">
        <v>48</v>
      </c>
      <c r="N124" s="2">
        <v>60</v>
      </c>
      <c r="O124" s="2">
        <f t="shared" si="26"/>
        <v>108</v>
      </c>
    </row>
    <row r="125" spans="1:15" s="44" customFormat="1" ht="12.95" customHeight="1" x14ac:dyDescent="0.2">
      <c r="A125" s="87"/>
      <c r="B125" s="55" t="s">
        <v>189</v>
      </c>
      <c r="C125" s="56" t="s">
        <v>190</v>
      </c>
      <c r="D125" s="63" t="s">
        <v>191</v>
      </c>
      <c r="E125" s="36">
        <v>902699211</v>
      </c>
      <c r="F125" s="36" t="s">
        <v>16</v>
      </c>
      <c r="G125" s="38">
        <v>44533</v>
      </c>
      <c r="H125" s="2">
        <v>0</v>
      </c>
      <c r="I125" s="2">
        <v>50</v>
      </c>
      <c r="J125" s="2">
        <v>50</v>
      </c>
      <c r="K125" s="2">
        <f t="shared" si="25"/>
        <v>100</v>
      </c>
      <c r="L125" s="2">
        <v>0</v>
      </c>
      <c r="M125" s="2">
        <v>50</v>
      </c>
      <c r="N125" s="2">
        <v>50</v>
      </c>
      <c r="O125" s="2">
        <f t="shared" si="26"/>
        <v>100</v>
      </c>
    </row>
    <row r="126" spans="1:15" s="44" customFormat="1" ht="12.95" customHeight="1" x14ac:dyDescent="0.2">
      <c r="A126" s="87"/>
      <c r="B126" s="55" t="s">
        <v>192</v>
      </c>
      <c r="C126" s="56" t="s">
        <v>193</v>
      </c>
      <c r="D126" s="63" t="s">
        <v>194</v>
      </c>
      <c r="E126" s="36">
        <v>902668204</v>
      </c>
      <c r="F126" s="36" t="s">
        <v>16</v>
      </c>
      <c r="G126" s="38">
        <v>45470</v>
      </c>
      <c r="H126" s="2">
        <v>56.991969999999988</v>
      </c>
      <c r="I126" s="2">
        <v>373.66</v>
      </c>
      <c r="J126" s="2">
        <v>244.28899999999999</v>
      </c>
      <c r="K126" s="2">
        <f t="shared" si="25"/>
        <v>674.94096999999999</v>
      </c>
      <c r="L126" s="2">
        <v>56.991969999999988</v>
      </c>
      <c r="M126" s="2">
        <v>373.66</v>
      </c>
      <c r="N126" s="2">
        <v>244.28899999999999</v>
      </c>
      <c r="O126" s="2">
        <f t="shared" si="26"/>
        <v>674.94096999999999</v>
      </c>
    </row>
    <row r="127" spans="1:15" s="44" customFormat="1" ht="12.95" customHeight="1" x14ac:dyDescent="0.2">
      <c r="A127" s="87"/>
      <c r="B127" s="55" t="s">
        <v>195</v>
      </c>
      <c r="C127" s="56" t="s">
        <v>196</v>
      </c>
      <c r="D127" s="37" t="s">
        <v>197</v>
      </c>
      <c r="E127" s="36">
        <v>903099017</v>
      </c>
      <c r="F127" s="36" t="s">
        <v>16</v>
      </c>
      <c r="G127" s="38">
        <v>45867</v>
      </c>
      <c r="H127" s="2">
        <v>23.464009999999998</v>
      </c>
      <c r="I127" s="2">
        <v>565</v>
      </c>
      <c r="J127" s="2">
        <v>732.68899999999996</v>
      </c>
      <c r="K127" s="2">
        <f t="shared" si="25"/>
        <v>1321.15301</v>
      </c>
      <c r="L127" s="2">
        <v>23.464009999999998</v>
      </c>
      <c r="M127" s="2">
        <v>565</v>
      </c>
      <c r="N127" s="2">
        <v>732.68899999999996</v>
      </c>
      <c r="O127" s="2">
        <f t="shared" si="26"/>
        <v>1321.15301</v>
      </c>
    </row>
    <row r="128" spans="1:15" ht="12.95" customHeight="1" x14ac:dyDescent="0.2">
      <c r="B128" s="55"/>
      <c r="C128" s="56"/>
      <c r="D128" s="37"/>
      <c r="E128" s="36"/>
      <c r="F128" s="36"/>
      <c r="G128" s="38"/>
    </row>
    <row r="129" spans="2:15" ht="12.95" customHeight="1" x14ac:dyDescent="0.25">
      <c r="B129" s="55" t="s">
        <v>198</v>
      </c>
      <c r="C129" s="69" t="s">
        <v>199</v>
      </c>
      <c r="D129" s="65" t="s">
        <v>200</v>
      </c>
      <c r="E129" s="70">
        <v>903505987</v>
      </c>
      <c r="F129" s="36" t="s">
        <v>16</v>
      </c>
      <c r="G129" s="38">
        <v>45835</v>
      </c>
      <c r="H129" s="2">
        <v>2.0776599999999998</v>
      </c>
      <c r="I129" s="2">
        <v>29</v>
      </c>
      <c r="J129" s="2">
        <v>30.096</v>
      </c>
      <c r="K129" s="2">
        <f>SUM(H129:J129)</f>
        <v>61.173659999999998</v>
      </c>
      <c r="L129" s="2">
        <v>2.0776599999999998</v>
      </c>
      <c r="M129" s="2">
        <v>29</v>
      </c>
      <c r="N129" s="2">
        <v>30.096</v>
      </c>
      <c r="O129" s="2">
        <f>SUM(L129:N129)</f>
        <v>61.173659999999998</v>
      </c>
    </row>
    <row r="130" spans="2:15" ht="12.95" customHeight="1" x14ac:dyDescent="0.25">
      <c r="B130" s="55" t="s">
        <v>198</v>
      </c>
      <c r="C130" s="69" t="s">
        <v>201</v>
      </c>
      <c r="D130" s="65" t="s">
        <v>202</v>
      </c>
      <c r="E130" s="70">
        <v>903505985</v>
      </c>
      <c r="F130" s="36" t="s">
        <v>16</v>
      </c>
      <c r="G130" s="38">
        <v>45835</v>
      </c>
      <c r="H130" s="2">
        <v>15.374309999999999</v>
      </c>
      <c r="I130" s="2">
        <v>168.999</v>
      </c>
      <c r="J130" s="2">
        <v>107.17400000000001</v>
      </c>
      <c r="K130" s="2">
        <f>SUM(H130:J130)</f>
        <v>291.54731000000004</v>
      </c>
      <c r="L130" s="2">
        <v>15.374309999999999</v>
      </c>
      <c r="M130" s="2">
        <v>168.999</v>
      </c>
      <c r="N130" s="2">
        <v>107.17400000000001</v>
      </c>
      <c r="O130" s="2">
        <f>SUM(L130:N130)</f>
        <v>291.54731000000004</v>
      </c>
    </row>
    <row r="131" spans="2:15" ht="12.95" customHeight="1" x14ac:dyDescent="0.25">
      <c r="B131" s="55" t="s">
        <v>198</v>
      </c>
      <c r="C131" s="69" t="s">
        <v>203</v>
      </c>
      <c r="D131" s="65" t="s">
        <v>204</v>
      </c>
      <c r="E131" s="70">
        <v>903505986</v>
      </c>
      <c r="F131" s="36" t="s">
        <v>16</v>
      </c>
      <c r="G131" s="38">
        <v>45835</v>
      </c>
      <c r="H131" s="2">
        <v>6.7183700000000002</v>
      </c>
      <c r="I131" s="2">
        <v>295.30700000000002</v>
      </c>
      <c r="J131" s="2">
        <v>150</v>
      </c>
      <c r="K131" s="2">
        <f>SUM(H131:J131)</f>
        <v>452.02537000000001</v>
      </c>
      <c r="L131" s="2">
        <v>6.7183700000000002</v>
      </c>
      <c r="M131" s="2">
        <v>295.30700000000002</v>
      </c>
      <c r="N131" s="2">
        <v>150</v>
      </c>
      <c r="O131" s="2">
        <f>SUM(L131:N131)</f>
        <v>452.02537000000001</v>
      </c>
    </row>
    <row r="132" spans="2:15" ht="12.95" customHeight="1" x14ac:dyDescent="0.2">
      <c r="B132" s="55" t="s">
        <v>198</v>
      </c>
      <c r="C132" s="57" t="s">
        <v>205</v>
      </c>
      <c r="D132" s="37"/>
      <c r="E132" s="61"/>
      <c r="F132" s="36"/>
      <c r="G132" s="38"/>
      <c r="H132" s="11">
        <f t="shared" ref="H132:O132" si="27">SUBTOTAL(9,H129:H131)</f>
        <v>24.170339999999999</v>
      </c>
      <c r="I132" s="11">
        <f t="shared" si="27"/>
        <v>493.30600000000004</v>
      </c>
      <c r="J132" s="11">
        <f t="shared" si="27"/>
        <v>287.27</v>
      </c>
      <c r="K132" s="11">
        <f t="shared" si="27"/>
        <v>804.74634000000003</v>
      </c>
      <c r="L132" s="11">
        <f t="shared" si="27"/>
        <v>24.170339999999999</v>
      </c>
      <c r="M132" s="11">
        <f t="shared" si="27"/>
        <v>493.30600000000004</v>
      </c>
      <c r="N132" s="11">
        <f t="shared" si="27"/>
        <v>287.27</v>
      </c>
      <c r="O132" s="11">
        <f t="shared" si="27"/>
        <v>804.74634000000003</v>
      </c>
    </row>
    <row r="133" spans="2:15" ht="12.95" customHeight="1" x14ac:dyDescent="0.2">
      <c r="B133" s="59"/>
      <c r="D133" s="37"/>
      <c r="E133" s="61"/>
      <c r="F133" s="36"/>
      <c r="G133" s="38"/>
      <c r="H133" s="19"/>
      <c r="I133" s="19"/>
      <c r="J133" s="19"/>
      <c r="K133" s="19"/>
      <c r="L133" s="19"/>
      <c r="M133" s="19"/>
      <c r="N133" s="19"/>
      <c r="O133" s="19"/>
    </row>
    <row r="134" spans="2:15" ht="12.95" customHeight="1" x14ac:dyDescent="0.2">
      <c r="B134" s="55" t="s">
        <v>206</v>
      </c>
      <c r="C134" s="56" t="s">
        <v>207</v>
      </c>
      <c r="D134" s="37" t="s">
        <v>208</v>
      </c>
      <c r="E134" s="36">
        <v>903728254</v>
      </c>
      <c r="F134" s="36" t="s">
        <v>16</v>
      </c>
      <c r="G134" s="38">
        <v>45807</v>
      </c>
      <c r="H134" s="2">
        <v>4859.0542000000005</v>
      </c>
      <c r="I134" s="2">
        <v>5823.9769999999999</v>
      </c>
      <c r="J134" s="2">
        <v>0</v>
      </c>
      <c r="K134" s="2">
        <f t="shared" ref="K134:K143" si="28">SUM(H134:J134)</f>
        <v>10683.031200000001</v>
      </c>
      <c r="L134" s="2">
        <v>4859.0542000000005</v>
      </c>
      <c r="M134" s="2">
        <v>5823.9769999999999</v>
      </c>
      <c r="N134" s="2">
        <v>0</v>
      </c>
      <c r="O134" s="2">
        <f t="shared" ref="O134:O143" si="29">SUM(L134:N134)</f>
        <v>10683.031200000001</v>
      </c>
    </row>
    <row r="135" spans="2:15" ht="12.95" customHeight="1" x14ac:dyDescent="0.2">
      <c r="B135" s="55" t="s">
        <v>206</v>
      </c>
      <c r="C135" s="56" t="s">
        <v>209</v>
      </c>
      <c r="D135" s="37" t="s">
        <v>210</v>
      </c>
      <c r="E135" s="36">
        <v>903728255</v>
      </c>
      <c r="F135" s="36" t="s">
        <v>16</v>
      </c>
      <c r="G135" s="38">
        <v>45463</v>
      </c>
      <c r="H135" s="2">
        <v>3563.8770900000004</v>
      </c>
      <c r="I135" s="2">
        <v>1672.153</v>
      </c>
      <c r="J135" s="2">
        <v>0</v>
      </c>
      <c r="K135" s="2">
        <f t="shared" si="28"/>
        <v>5236.0300900000002</v>
      </c>
      <c r="L135" s="2">
        <v>3563.8770900000004</v>
      </c>
      <c r="M135" s="2">
        <v>1672.153</v>
      </c>
      <c r="N135" s="2">
        <v>0</v>
      </c>
      <c r="O135" s="2">
        <f t="shared" si="29"/>
        <v>5236.0300900000002</v>
      </c>
    </row>
    <row r="136" spans="2:15" ht="12.95" customHeight="1" x14ac:dyDescent="0.2">
      <c r="B136" s="55" t="s">
        <v>206</v>
      </c>
      <c r="C136" s="56" t="s">
        <v>211</v>
      </c>
      <c r="D136" s="37" t="s">
        <v>210</v>
      </c>
      <c r="E136" s="36">
        <v>903795047</v>
      </c>
      <c r="F136" s="36" t="s">
        <v>16</v>
      </c>
      <c r="G136" s="38">
        <v>45466</v>
      </c>
      <c r="H136" s="2">
        <v>9.1419999999999977</v>
      </c>
      <c r="I136" s="2">
        <v>86.501000000000005</v>
      </c>
      <c r="J136" s="2">
        <v>0</v>
      </c>
      <c r="K136" s="2">
        <f t="shared" si="28"/>
        <v>95.643000000000001</v>
      </c>
      <c r="L136" s="2">
        <v>9.1419999999999977</v>
      </c>
      <c r="M136" s="2">
        <v>86.501000000000005</v>
      </c>
      <c r="N136" s="2">
        <v>0</v>
      </c>
      <c r="O136" s="2">
        <f t="shared" si="29"/>
        <v>95.643000000000001</v>
      </c>
    </row>
    <row r="137" spans="2:15" ht="12.95" customHeight="1" x14ac:dyDescent="0.2">
      <c r="B137" s="55" t="s">
        <v>206</v>
      </c>
      <c r="C137" s="56" t="s">
        <v>212</v>
      </c>
      <c r="D137" s="37" t="s">
        <v>210</v>
      </c>
      <c r="E137" s="36">
        <v>903795050</v>
      </c>
      <c r="F137" s="36" t="s">
        <v>16</v>
      </c>
      <c r="G137" s="38">
        <v>45466</v>
      </c>
      <c r="H137" s="2">
        <v>8.5240000000000027</v>
      </c>
      <c r="I137" s="2">
        <v>88.073999999999998</v>
      </c>
      <c r="J137" s="2">
        <v>0</v>
      </c>
      <c r="K137" s="2">
        <f t="shared" si="28"/>
        <v>96.597999999999999</v>
      </c>
      <c r="L137" s="2">
        <v>8.5240000000000027</v>
      </c>
      <c r="M137" s="2">
        <v>88.073999999999998</v>
      </c>
      <c r="N137" s="2">
        <v>0</v>
      </c>
      <c r="O137" s="2">
        <f t="shared" si="29"/>
        <v>96.597999999999999</v>
      </c>
    </row>
    <row r="138" spans="2:15" ht="12.95" customHeight="1" x14ac:dyDescent="0.2">
      <c r="B138" s="55" t="s">
        <v>206</v>
      </c>
      <c r="C138" s="56" t="s">
        <v>213</v>
      </c>
      <c r="D138" s="37" t="s">
        <v>210</v>
      </c>
      <c r="E138" s="36">
        <v>903795052</v>
      </c>
      <c r="F138" s="36" t="s">
        <v>16</v>
      </c>
      <c r="G138" s="38">
        <v>45466</v>
      </c>
      <c r="H138" s="2">
        <v>7.2981699999999972</v>
      </c>
      <c r="I138" s="2">
        <v>87.093000000000004</v>
      </c>
      <c r="J138" s="2">
        <v>0</v>
      </c>
      <c r="K138" s="2">
        <f t="shared" si="28"/>
        <v>94.391170000000002</v>
      </c>
      <c r="L138" s="2">
        <v>7.2981699999999972</v>
      </c>
      <c r="M138" s="2">
        <v>87.093000000000004</v>
      </c>
      <c r="N138" s="2">
        <v>0</v>
      </c>
      <c r="O138" s="2">
        <f t="shared" si="29"/>
        <v>94.391170000000002</v>
      </c>
    </row>
    <row r="139" spans="2:15" ht="12.95" customHeight="1" x14ac:dyDescent="0.2">
      <c r="B139" s="55" t="s">
        <v>206</v>
      </c>
      <c r="C139" s="56" t="s">
        <v>214</v>
      </c>
      <c r="D139" s="37" t="s">
        <v>210</v>
      </c>
      <c r="E139" s="61">
        <v>903795054</v>
      </c>
      <c r="F139" s="36" t="s">
        <v>16</v>
      </c>
      <c r="G139" s="38">
        <v>45466</v>
      </c>
      <c r="H139" s="2">
        <v>15.461820000000001</v>
      </c>
      <c r="I139" s="2">
        <v>87.153000000000006</v>
      </c>
      <c r="J139" s="2">
        <v>0</v>
      </c>
      <c r="K139" s="2">
        <f t="shared" si="28"/>
        <v>102.61482000000001</v>
      </c>
      <c r="L139" s="2">
        <v>15.461820000000001</v>
      </c>
      <c r="M139" s="2">
        <v>87.153000000000006</v>
      </c>
      <c r="N139" s="2">
        <v>0</v>
      </c>
      <c r="O139" s="2">
        <f t="shared" si="29"/>
        <v>102.61482000000001</v>
      </c>
    </row>
    <row r="140" spans="2:15" ht="12.95" customHeight="1" x14ac:dyDescent="0.2">
      <c r="B140" s="55" t="s">
        <v>206</v>
      </c>
      <c r="C140" s="56" t="s">
        <v>215</v>
      </c>
      <c r="D140" s="37" t="s">
        <v>210</v>
      </c>
      <c r="E140" s="36">
        <v>903795055</v>
      </c>
      <c r="F140" s="36" t="s">
        <v>16</v>
      </c>
      <c r="G140" s="38">
        <v>45466</v>
      </c>
      <c r="H140" s="2">
        <v>7.9727499999999996</v>
      </c>
      <c r="I140" s="2">
        <v>89.453000000000003</v>
      </c>
      <c r="J140" s="2">
        <v>0</v>
      </c>
      <c r="K140" s="2">
        <f t="shared" si="28"/>
        <v>97.425750000000008</v>
      </c>
      <c r="L140" s="2">
        <v>7.9727499999999996</v>
      </c>
      <c r="M140" s="2">
        <v>89.453000000000003</v>
      </c>
      <c r="N140" s="2">
        <v>0</v>
      </c>
      <c r="O140" s="2">
        <f t="shared" si="29"/>
        <v>97.425750000000008</v>
      </c>
    </row>
    <row r="141" spans="2:15" ht="12.95" customHeight="1" x14ac:dyDescent="0.2">
      <c r="B141" s="55" t="s">
        <v>206</v>
      </c>
      <c r="C141" s="56" t="s">
        <v>216</v>
      </c>
      <c r="D141" s="37" t="s">
        <v>210</v>
      </c>
      <c r="E141" s="36">
        <v>903795373</v>
      </c>
      <c r="F141" s="36" t="s">
        <v>16</v>
      </c>
      <c r="G141" s="38">
        <v>45466</v>
      </c>
      <c r="H141" s="2">
        <v>22.818980000000003</v>
      </c>
      <c r="I141" s="2">
        <v>86.322999999999993</v>
      </c>
      <c r="J141" s="2">
        <v>0</v>
      </c>
      <c r="K141" s="2">
        <f t="shared" si="28"/>
        <v>109.14197999999999</v>
      </c>
      <c r="L141" s="2">
        <v>22.818980000000003</v>
      </c>
      <c r="M141" s="2">
        <v>86.322999999999993</v>
      </c>
      <c r="N141" s="2">
        <v>0</v>
      </c>
      <c r="O141" s="2">
        <f t="shared" si="29"/>
        <v>109.14197999999999</v>
      </c>
    </row>
    <row r="142" spans="2:15" ht="12.95" customHeight="1" x14ac:dyDescent="0.2">
      <c r="B142" s="55" t="s">
        <v>206</v>
      </c>
      <c r="C142" s="56" t="s">
        <v>217</v>
      </c>
      <c r="D142" s="37" t="s">
        <v>210</v>
      </c>
      <c r="E142" s="36">
        <v>903795403</v>
      </c>
      <c r="F142" s="36" t="s">
        <v>16</v>
      </c>
      <c r="G142" s="38">
        <v>45466</v>
      </c>
      <c r="H142" s="2">
        <v>14.489430000000002</v>
      </c>
      <c r="I142" s="2">
        <v>86.186000000000007</v>
      </c>
      <c r="J142" s="2">
        <v>0</v>
      </c>
      <c r="K142" s="2">
        <f t="shared" si="28"/>
        <v>100.67543000000001</v>
      </c>
      <c r="L142" s="2">
        <v>14.489430000000002</v>
      </c>
      <c r="M142" s="2">
        <v>86.186000000000007</v>
      </c>
      <c r="N142" s="2">
        <v>0</v>
      </c>
      <c r="O142" s="2">
        <f t="shared" si="29"/>
        <v>100.67543000000001</v>
      </c>
    </row>
    <row r="143" spans="2:15" ht="12.95" customHeight="1" x14ac:dyDescent="0.2">
      <c r="B143" s="59" t="s">
        <v>206</v>
      </c>
      <c r="C143" s="56" t="s">
        <v>218</v>
      </c>
      <c r="D143" s="37" t="s">
        <v>210</v>
      </c>
      <c r="E143" s="61">
        <v>903795372</v>
      </c>
      <c r="F143" s="36" t="s">
        <v>16</v>
      </c>
      <c r="G143" s="38">
        <v>45466</v>
      </c>
      <c r="H143" s="2">
        <v>9.0771099999999993</v>
      </c>
      <c r="I143" s="2">
        <v>87.546000000000006</v>
      </c>
      <c r="J143" s="2">
        <v>0</v>
      </c>
      <c r="K143" s="2">
        <f t="shared" si="28"/>
        <v>96.623110000000011</v>
      </c>
      <c r="L143" s="2">
        <v>9.0771099999999993</v>
      </c>
      <c r="M143" s="2">
        <v>87.546000000000006</v>
      </c>
      <c r="N143" s="2">
        <v>0</v>
      </c>
      <c r="O143" s="2">
        <f t="shared" si="29"/>
        <v>96.623110000000011</v>
      </c>
    </row>
    <row r="144" spans="2:15" ht="12.95" customHeight="1" x14ac:dyDescent="0.2">
      <c r="B144" s="59">
        <v>8448</v>
      </c>
      <c r="C144" s="57" t="s">
        <v>219</v>
      </c>
      <c r="D144" s="37"/>
      <c r="E144" s="61"/>
      <c r="F144" s="36"/>
      <c r="G144" s="38"/>
      <c r="H144" s="11">
        <f t="shared" ref="H144:O144" si="30">SUBTOTAL(9,H134:H143)</f>
        <v>8517.7155500000008</v>
      </c>
      <c r="I144" s="11">
        <f t="shared" si="30"/>
        <v>8194.4590000000007</v>
      </c>
      <c r="J144" s="11">
        <f t="shared" si="30"/>
        <v>0</v>
      </c>
      <c r="K144" s="11">
        <f t="shared" si="30"/>
        <v>16712.174550000003</v>
      </c>
      <c r="L144" s="11">
        <f t="shared" si="30"/>
        <v>8517.7155500000008</v>
      </c>
      <c r="M144" s="11">
        <f t="shared" si="30"/>
        <v>8194.4590000000007</v>
      </c>
      <c r="N144" s="11">
        <f t="shared" si="30"/>
        <v>0</v>
      </c>
      <c r="O144" s="11">
        <f t="shared" si="30"/>
        <v>16712.174550000003</v>
      </c>
    </row>
    <row r="145" spans="2:15" ht="12.95" customHeight="1" x14ac:dyDescent="0.2">
      <c r="B145" s="59"/>
      <c r="C145" s="57"/>
      <c r="D145" s="37"/>
      <c r="E145" s="61"/>
      <c r="F145" s="36"/>
      <c r="G145" s="38"/>
      <c r="H145" s="19"/>
      <c r="I145" s="19"/>
      <c r="J145" s="19"/>
      <c r="K145" s="19"/>
      <c r="L145" s="19"/>
      <c r="M145" s="19"/>
      <c r="N145" s="19"/>
      <c r="O145" s="19"/>
    </row>
    <row r="146" spans="2:15" ht="12.95" customHeight="1" x14ac:dyDescent="0.2">
      <c r="B146" s="59" t="s">
        <v>220</v>
      </c>
      <c r="C146" s="56" t="s">
        <v>221</v>
      </c>
      <c r="D146" s="37" t="s">
        <v>222</v>
      </c>
      <c r="E146" s="61">
        <v>903115822</v>
      </c>
      <c r="F146" s="36" t="s">
        <v>16</v>
      </c>
      <c r="G146" s="38">
        <v>45603</v>
      </c>
      <c r="H146" s="2">
        <v>82.899250000000023</v>
      </c>
      <c r="I146" s="2">
        <v>465.108</v>
      </c>
      <c r="J146" s="2">
        <v>298.19299999999998</v>
      </c>
      <c r="K146" s="2">
        <f t="shared" ref="K146:K155" si="31">SUM(H146:J146)</f>
        <v>846.20024999999998</v>
      </c>
      <c r="L146" s="2">
        <v>82.899250000000023</v>
      </c>
      <c r="M146" s="2">
        <v>465.108</v>
      </c>
      <c r="N146" s="2">
        <v>298.19299999999998</v>
      </c>
      <c r="O146" s="2">
        <f t="shared" ref="O146:O155" si="32">SUM(L146:N146)</f>
        <v>846.20024999999998</v>
      </c>
    </row>
    <row r="147" spans="2:15" ht="12.95" customHeight="1" x14ac:dyDescent="0.2">
      <c r="B147" s="59" t="s">
        <v>223</v>
      </c>
      <c r="C147" s="56" t="s">
        <v>224</v>
      </c>
      <c r="D147" s="37" t="s">
        <v>225</v>
      </c>
      <c r="E147" s="61">
        <v>902924856</v>
      </c>
      <c r="F147" s="36" t="s">
        <v>16</v>
      </c>
      <c r="G147" s="38">
        <v>45603</v>
      </c>
      <c r="H147" s="2">
        <v>89.387530000000027</v>
      </c>
      <c r="I147" s="2">
        <v>512.94399999999996</v>
      </c>
      <c r="J147" s="2">
        <v>331.48500000000001</v>
      </c>
      <c r="K147" s="2">
        <f t="shared" si="31"/>
        <v>933.81652999999994</v>
      </c>
      <c r="L147" s="2">
        <v>89.387530000000027</v>
      </c>
      <c r="M147" s="2">
        <v>512.94399999999996</v>
      </c>
      <c r="N147" s="2">
        <v>331.48500000000001</v>
      </c>
      <c r="O147" s="2">
        <f t="shared" si="32"/>
        <v>933.81652999999994</v>
      </c>
    </row>
    <row r="148" spans="2:15" ht="12.95" customHeight="1" x14ac:dyDescent="0.2">
      <c r="B148" s="59" t="s">
        <v>226</v>
      </c>
      <c r="C148" s="56" t="s">
        <v>227</v>
      </c>
      <c r="D148" s="37" t="s">
        <v>228</v>
      </c>
      <c r="E148" s="61">
        <v>1025188</v>
      </c>
      <c r="F148" s="36" t="s">
        <v>16</v>
      </c>
      <c r="G148" s="38">
        <v>44742</v>
      </c>
      <c r="H148" s="2">
        <v>0</v>
      </c>
      <c r="I148" s="2">
        <v>0</v>
      </c>
      <c r="J148" s="2">
        <v>149.10400000000001</v>
      </c>
      <c r="K148" s="2">
        <f t="shared" si="31"/>
        <v>149.10400000000001</v>
      </c>
      <c r="L148" s="2">
        <v>0</v>
      </c>
      <c r="M148" s="2">
        <v>0</v>
      </c>
      <c r="N148" s="2">
        <v>149.10400000000001</v>
      </c>
      <c r="O148" s="2">
        <f t="shared" si="32"/>
        <v>149.10400000000001</v>
      </c>
    </row>
    <row r="149" spans="2:15" ht="12.95" customHeight="1" x14ac:dyDescent="0.2">
      <c r="B149" s="59" t="s">
        <v>229</v>
      </c>
      <c r="C149" s="56" t="s">
        <v>230</v>
      </c>
      <c r="D149" s="37" t="s">
        <v>231</v>
      </c>
      <c r="E149" s="61">
        <v>903606178</v>
      </c>
      <c r="F149" s="36" t="s">
        <v>16</v>
      </c>
      <c r="G149" s="38">
        <v>45691</v>
      </c>
      <c r="H149" s="2">
        <v>29.389829999999993</v>
      </c>
      <c r="I149" s="2">
        <v>241</v>
      </c>
      <c r="J149" s="2">
        <v>321</v>
      </c>
      <c r="K149" s="2">
        <f t="shared" si="31"/>
        <v>591.38983000000007</v>
      </c>
      <c r="L149" s="2">
        <v>29.389829999999993</v>
      </c>
      <c r="M149" s="2">
        <v>241</v>
      </c>
      <c r="N149" s="2">
        <v>321</v>
      </c>
      <c r="O149" s="2">
        <f t="shared" si="32"/>
        <v>591.38983000000007</v>
      </c>
    </row>
    <row r="150" spans="2:15" ht="12.95" customHeight="1" x14ac:dyDescent="0.2">
      <c r="B150" s="59" t="s">
        <v>236</v>
      </c>
      <c r="C150" s="56" t="s">
        <v>237</v>
      </c>
      <c r="D150" s="37" t="s">
        <v>238</v>
      </c>
      <c r="E150" s="61">
        <v>903911198</v>
      </c>
      <c r="F150" s="36" t="s">
        <v>16</v>
      </c>
      <c r="G150" s="38">
        <v>45881</v>
      </c>
      <c r="H150" s="2">
        <v>14.907999999999992</v>
      </c>
      <c r="I150" s="2">
        <v>1983.296</v>
      </c>
      <c r="J150" s="2">
        <v>8000</v>
      </c>
      <c r="K150" s="2">
        <f t="shared" si="31"/>
        <v>9998.2039999999997</v>
      </c>
      <c r="L150" s="2">
        <v>14.907999999999992</v>
      </c>
      <c r="M150" s="2">
        <v>1983.296</v>
      </c>
      <c r="N150" s="2">
        <v>8000</v>
      </c>
      <c r="O150" s="2">
        <f t="shared" si="32"/>
        <v>9998.2039999999997</v>
      </c>
    </row>
    <row r="151" spans="2:15" ht="12.95" customHeight="1" x14ac:dyDescent="0.2">
      <c r="B151" s="59" t="s">
        <v>239</v>
      </c>
      <c r="C151" s="56" t="s">
        <v>240</v>
      </c>
      <c r="D151" s="37" t="s">
        <v>241</v>
      </c>
      <c r="E151" s="61">
        <v>903773209</v>
      </c>
      <c r="F151" s="36" t="s">
        <v>49</v>
      </c>
      <c r="G151" s="38">
        <v>46022</v>
      </c>
      <c r="H151" s="2">
        <v>2542.0066499999984</v>
      </c>
      <c r="I151" s="2">
        <v>7591.7219999999998</v>
      </c>
      <c r="J151" s="2">
        <v>5796.5330000000004</v>
      </c>
      <c r="K151" s="2">
        <f t="shared" si="31"/>
        <v>15930.261649999997</v>
      </c>
      <c r="L151" s="2">
        <v>2542.0066499999984</v>
      </c>
      <c r="M151" s="2">
        <v>7591.7219999999998</v>
      </c>
      <c r="N151" s="2">
        <v>5796.5330000000004</v>
      </c>
      <c r="O151" s="2">
        <f t="shared" si="32"/>
        <v>15930.261649999997</v>
      </c>
    </row>
    <row r="152" spans="2:15" ht="12.95" customHeight="1" x14ac:dyDescent="0.2">
      <c r="B152" s="59" t="s">
        <v>245</v>
      </c>
      <c r="C152" s="56" t="s">
        <v>246</v>
      </c>
      <c r="D152" s="37" t="s">
        <v>247</v>
      </c>
      <c r="E152" s="61">
        <v>903803894</v>
      </c>
      <c r="F152" s="36" t="s">
        <v>16</v>
      </c>
      <c r="G152" s="38">
        <v>45960</v>
      </c>
      <c r="H152" s="2">
        <v>0</v>
      </c>
      <c r="I152" s="2">
        <v>217.59800000000001</v>
      </c>
      <c r="J152" s="2">
        <v>330.96100000000001</v>
      </c>
      <c r="K152" s="2">
        <f t="shared" si="31"/>
        <v>548.55899999999997</v>
      </c>
      <c r="L152" s="2">
        <v>0</v>
      </c>
      <c r="M152" s="2">
        <v>217.59800000000001</v>
      </c>
      <c r="N152" s="2">
        <v>330.96100000000001</v>
      </c>
      <c r="O152" s="2">
        <f t="shared" si="32"/>
        <v>548.55899999999997</v>
      </c>
    </row>
    <row r="153" spans="2:15" ht="12.95" customHeight="1" x14ac:dyDescent="0.2">
      <c r="B153" s="59" t="s">
        <v>248</v>
      </c>
      <c r="C153" s="56" t="s">
        <v>249</v>
      </c>
      <c r="D153" s="37" t="s">
        <v>250</v>
      </c>
      <c r="E153" s="61">
        <v>904099164</v>
      </c>
      <c r="F153" s="36" t="s">
        <v>16</v>
      </c>
      <c r="G153" s="38">
        <v>45749</v>
      </c>
      <c r="H153" s="2">
        <v>52.895900000000012</v>
      </c>
      <c r="I153" s="2">
        <v>292.74400000000003</v>
      </c>
      <c r="J153" s="2">
        <v>181.666</v>
      </c>
      <c r="K153" s="2">
        <f t="shared" si="31"/>
        <v>527.30590000000007</v>
      </c>
      <c r="L153" s="2">
        <v>52.895900000000012</v>
      </c>
      <c r="M153" s="2">
        <v>292.74400000000003</v>
      </c>
      <c r="N153" s="2">
        <v>181.666</v>
      </c>
      <c r="O153" s="2">
        <f t="shared" si="32"/>
        <v>527.30590000000007</v>
      </c>
    </row>
    <row r="154" spans="2:15" ht="12.95" customHeight="1" x14ac:dyDescent="0.2">
      <c r="B154" s="59" t="s">
        <v>251</v>
      </c>
      <c r="C154" s="56" t="s">
        <v>252</v>
      </c>
      <c r="D154" s="37" t="s">
        <v>253</v>
      </c>
      <c r="E154" s="61">
        <v>904209302</v>
      </c>
      <c r="F154" s="36" t="s">
        <v>16</v>
      </c>
      <c r="G154" s="38">
        <v>45776</v>
      </c>
      <c r="H154" s="2">
        <v>0.28964000000000001</v>
      </c>
      <c r="I154" s="2">
        <v>59</v>
      </c>
      <c r="J154" s="2">
        <v>50</v>
      </c>
      <c r="K154" s="2">
        <f t="shared" si="31"/>
        <v>109.28963999999999</v>
      </c>
      <c r="L154" s="2">
        <v>0.28964000000000001</v>
      </c>
      <c r="M154" s="2">
        <v>59</v>
      </c>
      <c r="N154" s="2">
        <v>50</v>
      </c>
      <c r="O154" s="2">
        <f t="shared" si="32"/>
        <v>109.28963999999999</v>
      </c>
    </row>
    <row r="155" spans="2:15" ht="12.95" customHeight="1" x14ac:dyDescent="0.2">
      <c r="B155" s="59" t="s">
        <v>254</v>
      </c>
      <c r="C155" s="56" t="s">
        <v>255</v>
      </c>
      <c r="D155" s="37" t="s">
        <v>256</v>
      </c>
      <c r="E155" s="61">
        <v>904186957</v>
      </c>
      <c r="F155" s="36" t="s">
        <v>16</v>
      </c>
      <c r="G155" s="38">
        <v>46022</v>
      </c>
      <c r="H155" s="2">
        <v>1.0913600000000001</v>
      </c>
      <c r="I155" s="2">
        <v>880</v>
      </c>
      <c r="J155" s="2">
        <v>5118</v>
      </c>
      <c r="K155" s="2">
        <f t="shared" si="31"/>
        <v>5999.0913600000003</v>
      </c>
      <c r="L155" s="2">
        <v>1.0913600000000001</v>
      </c>
      <c r="M155" s="2">
        <v>880</v>
      </c>
      <c r="N155" s="2">
        <v>5118</v>
      </c>
      <c r="O155" s="2">
        <f t="shared" si="32"/>
        <v>5999.0913600000003</v>
      </c>
    </row>
    <row r="156" spans="2:15" ht="12.95" customHeight="1" x14ac:dyDescent="0.2">
      <c r="B156" s="59"/>
      <c r="C156" s="56"/>
      <c r="D156" s="37"/>
      <c r="E156" s="61"/>
      <c r="F156" s="36"/>
      <c r="G156" s="38"/>
      <c r="H156" s="19"/>
      <c r="I156" s="19"/>
      <c r="J156" s="19"/>
      <c r="K156" s="19"/>
      <c r="L156" s="19"/>
      <c r="M156" s="19"/>
      <c r="N156" s="19"/>
      <c r="O156" s="19"/>
    </row>
    <row r="157" spans="2:15" ht="12.95" customHeight="1" x14ac:dyDescent="0.2">
      <c r="B157" s="59" t="s">
        <v>257</v>
      </c>
      <c r="C157" s="56" t="s">
        <v>258</v>
      </c>
      <c r="D157" s="37" t="s">
        <v>259</v>
      </c>
      <c r="E157" s="61">
        <v>903207593</v>
      </c>
      <c r="F157" s="36" t="s">
        <v>16</v>
      </c>
      <c r="G157" s="38">
        <v>45589</v>
      </c>
      <c r="H157" s="2">
        <v>154.24126000000007</v>
      </c>
      <c r="I157" s="2">
        <v>357.41</v>
      </c>
      <c r="J157" s="2">
        <v>313.29000000000002</v>
      </c>
      <c r="K157" s="2">
        <f>SUM(H157:J157)</f>
        <v>824.94126000000006</v>
      </c>
      <c r="L157" s="2">
        <v>154.24126000000007</v>
      </c>
      <c r="M157" s="2">
        <v>357.41</v>
      </c>
      <c r="N157" s="2">
        <v>313.29000000000002</v>
      </c>
      <c r="O157" s="2">
        <f>SUM(L157:N157)</f>
        <v>824.94126000000006</v>
      </c>
    </row>
    <row r="158" spans="2:15" ht="12.95" customHeight="1" x14ac:dyDescent="0.2">
      <c r="B158" s="59" t="s">
        <v>257</v>
      </c>
      <c r="C158" s="56" t="s">
        <v>260</v>
      </c>
      <c r="D158" s="37" t="s">
        <v>259</v>
      </c>
      <c r="E158" s="61">
        <v>1002367</v>
      </c>
      <c r="F158" s="36" t="s">
        <v>16</v>
      </c>
      <c r="G158" s="38">
        <v>44835</v>
      </c>
      <c r="H158" s="2">
        <v>0</v>
      </c>
      <c r="I158" s="2">
        <v>14.619</v>
      </c>
      <c r="J158" s="2">
        <v>8.5860000000000003</v>
      </c>
      <c r="K158" s="2">
        <f>SUM(H158:J158)</f>
        <v>23.204999999999998</v>
      </c>
      <c r="L158" s="2">
        <v>0</v>
      </c>
      <c r="M158" s="2">
        <v>14.619</v>
      </c>
      <c r="N158" s="2">
        <v>8.5860000000000003</v>
      </c>
      <c r="O158" s="2">
        <f>SUM(L158:N158)</f>
        <v>23.204999999999998</v>
      </c>
    </row>
    <row r="159" spans="2:15" ht="12.95" customHeight="1" x14ac:dyDescent="0.2">
      <c r="B159" s="59" t="s">
        <v>257</v>
      </c>
      <c r="C159" s="57" t="s">
        <v>261</v>
      </c>
      <c r="D159" s="37"/>
      <c r="E159" s="61"/>
      <c r="F159" s="36"/>
      <c r="G159" s="38"/>
      <c r="H159" s="11">
        <f t="shared" ref="H159:O159" si="33">SUBTOTAL(9,H157:H158)</f>
        <v>154.24126000000007</v>
      </c>
      <c r="I159" s="11">
        <f t="shared" si="33"/>
        <v>372.029</v>
      </c>
      <c r="J159" s="11">
        <f t="shared" si="33"/>
        <v>321.87600000000003</v>
      </c>
      <c r="K159" s="11">
        <f t="shared" si="33"/>
        <v>848.1462600000001</v>
      </c>
      <c r="L159" s="11">
        <f t="shared" si="33"/>
        <v>154.24126000000007</v>
      </c>
      <c r="M159" s="11">
        <f t="shared" si="33"/>
        <v>372.029</v>
      </c>
      <c r="N159" s="11">
        <f t="shared" si="33"/>
        <v>321.87600000000003</v>
      </c>
      <c r="O159" s="11">
        <f t="shared" si="33"/>
        <v>848.1462600000001</v>
      </c>
    </row>
    <row r="160" spans="2:15" ht="12.95" customHeight="1" x14ac:dyDescent="0.2">
      <c r="B160" s="59"/>
      <c r="C160" s="56"/>
      <c r="D160" s="37"/>
      <c r="E160" s="61"/>
      <c r="F160" s="36"/>
      <c r="G160" s="38"/>
      <c r="H160" s="19"/>
      <c r="I160" s="19"/>
      <c r="J160" s="19"/>
      <c r="K160" s="19"/>
      <c r="L160" s="19"/>
      <c r="M160" s="19"/>
      <c r="N160" s="19"/>
      <c r="O160" s="19"/>
    </row>
    <row r="161" spans="2:15" ht="12.95" customHeight="1" x14ac:dyDescent="0.2">
      <c r="B161" s="59" t="s">
        <v>262</v>
      </c>
      <c r="C161" s="56" t="s">
        <v>263</v>
      </c>
      <c r="D161" s="37" t="s">
        <v>264</v>
      </c>
      <c r="E161" s="61">
        <v>903567160</v>
      </c>
      <c r="F161" s="36" t="s">
        <v>16</v>
      </c>
      <c r="G161" s="38">
        <v>45505</v>
      </c>
      <c r="H161" s="2">
        <v>8.4116699999999938</v>
      </c>
      <c r="I161" s="2">
        <v>229.155</v>
      </c>
      <c r="J161" s="2">
        <v>168.98</v>
      </c>
      <c r="K161" s="2">
        <f>SUM(H161:J161)</f>
        <v>406.54666999999995</v>
      </c>
      <c r="L161" s="2">
        <v>8.4116699999999938</v>
      </c>
      <c r="M161" s="2">
        <v>229.155</v>
      </c>
      <c r="N161" s="2">
        <v>168.98</v>
      </c>
      <c r="O161" s="2">
        <f>SUM(L161:N161)</f>
        <v>406.54666999999995</v>
      </c>
    </row>
    <row r="162" spans="2:15" ht="12.95" customHeight="1" x14ac:dyDescent="0.2">
      <c r="B162" s="59" t="s">
        <v>262</v>
      </c>
      <c r="C162" s="56" t="s">
        <v>265</v>
      </c>
      <c r="D162" s="37" t="s">
        <v>266</v>
      </c>
      <c r="E162" s="61">
        <v>903566458</v>
      </c>
      <c r="F162" s="36" t="s">
        <v>16</v>
      </c>
      <c r="G162" s="38">
        <v>45505</v>
      </c>
      <c r="H162" s="2">
        <v>9.0695899999999963</v>
      </c>
      <c r="I162" s="2">
        <v>228.99700000000001</v>
      </c>
      <c r="J162" s="2">
        <v>163.625</v>
      </c>
      <c r="K162" s="2">
        <f>SUM(H162:J162)</f>
        <v>401.69159000000002</v>
      </c>
      <c r="L162" s="2">
        <v>9.0695899999999963</v>
      </c>
      <c r="M162" s="2">
        <v>228.99700000000001</v>
      </c>
      <c r="N162" s="2">
        <v>163.625</v>
      </c>
      <c r="O162" s="2">
        <f>SUM(L162:N162)</f>
        <v>401.69159000000002</v>
      </c>
    </row>
    <row r="163" spans="2:15" ht="12.95" customHeight="1" x14ac:dyDescent="0.2">
      <c r="B163" s="59" t="s">
        <v>262</v>
      </c>
      <c r="C163" s="57" t="s">
        <v>267</v>
      </c>
      <c r="D163" s="37"/>
      <c r="E163" s="61"/>
      <c r="F163" s="36"/>
      <c r="G163" s="38"/>
      <c r="H163" s="11">
        <f t="shared" ref="H163:O163" si="34">SUBTOTAL(9,H161:H162)</f>
        <v>17.481259999999992</v>
      </c>
      <c r="I163" s="11">
        <f t="shared" si="34"/>
        <v>458.15200000000004</v>
      </c>
      <c r="J163" s="11">
        <f t="shared" si="34"/>
        <v>332.60500000000002</v>
      </c>
      <c r="K163" s="11">
        <f t="shared" si="34"/>
        <v>808.23825999999997</v>
      </c>
      <c r="L163" s="11">
        <f t="shared" si="34"/>
        <v>17.481259999999992</v>
      </c>
      <c r="M163" s="11">
        <f t="shared" si="34"/>
        <v>458.15200000000004</v>
      </c>
      <c r="N163" s="11">
        <f t="shared" si="34"/>
        <v>332.60500000000002</v>
      </c>
      <c r="O163" s="11">
        <f t="shared" si="34"/>
        <v>808.23825999999997</v>
      </c>
    </row>
    <row r="164" spans="2:15" ht="12.95" customHeight="1" x14ac:dyDescent="0.2">
      <c r="B164" s="59"/>
      <c r="C164" s="56"/>
      <c r="D164" s="37"/>
      <c r="E164" s="61"/>
      <c r="F164" s="36"/>
      <c r="G164" s="38"/>
      <c r="H164" s="19"/>
      <c r="I164" s="19"/>
      <c r="J164" s="19"/>
      <c r="K164" s="19"/>
      <c r="L164" s="19"/>
      <c r="M164" s="19"/>
      <c r="N164" s="19"/>
      <c r="O164" s="19"/>
    </row>
    <row r="165" spans="2:15" ht="12.95" customHeight="1" x14ac:dyDescent="0.2">
      <c r="B165" s="55" t="s">
        <v>268</v>
      </c>
      <c r="C165" s="56" t="s">
        <v>269</v>
      </c>
      <c r="D165" s="37" t="s">
        <v>270</v>
      </c>
      <c r="E165" s="36">
        <v>903627525</v>
      </c>
      <c r="F165" s="36" t="s">
        <v>16</v>
      </c>
      <c r="G165" s="38">
        <v>45656</v>
      </c>
      <c r="H165" s="2">
        <v>908.24293999999975</v>
      </c>
      <c r="I165" s="2">
        <v>628.303</v>
      </c>
      <c r="J165" s="2">
        <v>300</v>
      </c>
      <c r="K165" s="2">
        <f>SUM(H165:J165)</f>
        <v>1836.5459399999997</v>
      </c>
      <c r="L165" s="2">
        <v>908.24293999999975</v>
      </c>
      <c r="M165" s="2">
        <v>628.303</v>
      </c>
      <c r="N165" s="2">
        <v>300</v>
      </c>
      <c r="O165" s="2">
        <f>SUM(L165:N165)</f>
        <v>1836.5459399999997</v>
      </c>
    </row>
    <row r="166" spans="2:15" ht="12.95" customHeight="1" x14ac:dyDescent="0.2">
      <c r="B166" s="59" t="s">
        <v>268</v>
      </c>
      <c r="C166" s="56" t="s">
        <v>271</v>
      </c>
      <c r="D166" s="37" t="s">
        <v>272</v>
      </c>
      <c r="E166" s="61">
        <v>903627524</v>
      </c>
      <c r="F166" s="36" t="s">
        <v>16</v>
      </c>
      <c r="G166" s="38">
        <v>45642</v>
      </c>
      <c r="H166" s="2">
        <v>15.773199999999999</v>
      </c>
      <c r="I166" s="2">
        <v>5</v>
      </c>
      <c r="J166" s="2">
        <v>9.407</v>
      </c>
      <c r="K166" s="2">
        <f>SUM(H166:J166)</f>
        <v>30.180199999999999</v>
      </c>
      <c r="L166" s="2">
        <v>15.773199999999999</v>
      </c>
      <c r="M166" s="2">
        <v>5</v>
      </c>
      <c r="N166" s="2">
        <v>9.407</v>
      </c>
      <c r="O166" s="2">
        <f>SUM(L166:N166)</f>
        <v>30.180199999999999</v>
      </c>
    </row>
    <row r="167" spans="2:15" ht="12.95" customHeight="1" x14ac:dyDescent="0.2">
      <c r="B167" s="59" t="s">
        <v>268</v>
      </c>
      <c r="C167" s="56" t="s">
        <v>273</v>
      </c>
      <c r="D167" s="37" t="s">
        <v>274</v>
      </c>
      <c r="E167" s="61">
        <v>903627521</v>
      </c>
      <c r="F167" s="36" t="s">
        <v>16</v>
      </c>
      <c r="G167" s="38">
        <v>45371</v>
      </c>
      <c r="H167" s="2">
        <v>0.44563999999999998</v>
      </c>
      <c r="I167" s="2">
        <v>9.8770000000000007</v>
      </c>
      <c r="J167" s="2">
        <v>19.856999999999999</v>
      </c>
      <c r="K167" s="2">
        <f>SUM(H167:J167)</f>
        <v>30.179639999999999</v>
      </c>
      <c r="L167" s="2">
        <v>0.44563999999999998</v>
      </c>
      <c r="M167" s="2">
        <v>9.8770000000000007</v>
      </c>
      <c r="N167" s="2">
        <v>19.856999999999999</v>
      </c>
      <c r="O167" s="2">
        <f>SUM(L167:N167)</f>
        <v>30.179639999999999</v>
      </c>
    </row>
    <row r="168" spans="2:15" ht="12.95" customHeight="1" x14ac:dyDescent="0.2">
      <c r="B168" s="59" t="s">
        <v>268</v>
      </c>
      <c r="C168" s="57" t="s">
        <v>275</v>
      </c>
      <c r="D168" s="37"/>
      <c r="E168" s="61"/>
      <c r="F168" s="36"/>
      <c r="G168" s="38"/>
      <c r="H168" s="11">
        <f t="shared" ref="H168:O168" si="35">SUBTOTAL(9,H165:H167)</f>
        <v>924.46177999999975</v>
      </c>
      <c r="I168" s="11">
        <f t="shared" si="35"/>
        <v>643.17999999999995</v>
      </c>
      <c r="J168" s="11">
        <f t="shared" si="35"/>
        <v>329.26400000000001</v>
      </c>
      <c r="K168" s="11">
        <f t="shared" si="35"/>
        <v>1896.9057799999998</v>
      </c>
      <c r="L168" s="11">
        <f t="shared" si="35"/>
        <v>924.46177999999975</v>
      </c>
      <c r="M168" s="11">
        <f t="shared" si="35"/>
        <v>643.17999999999995</v>
      </c>
      <c r="N168" s="11">
        <f t="shared" si="35"/>
        <v>329.26400000000001</v>
      </c>
      <c r="O168" s="11">
        <f t="shared" si="35"/>
        <v>1896.9057799999998</v>
      </c>
    </row>
    <row r="169" spans="2:15" ht="12.95" customHeight="1" x14ac:dyDescent="0.2">
      <c r="B169" s="59"/>
      <c r="C169" s="57"/>
      <c r="D169" s="37"/>
      <c r="E169" s="61"/>
      <c r="F169" s="36"/>
      <c r="G169" s="38"/>
      <c r="H169" s="19"/>
      <c r="I169" s="19"/>
      <c r="J169" s="19"/>
      <c r="K169" s="19"/>
      <c r="L169" s="19"/>
      <c r="M169" s="19"/>
      <c r="N169" s="19"/>
      <c r="O169" s="19"/>
    </row>
    <row r="170" spans="2:15" ht="12.95" customHeight="1" x14ac:dyDescent="0.2">
      <c r="B170" s="59" t="s">
        <v>276</v>
      </c>
      <c r="C170" s="56" t="s">
        <v>277</v>
      </c>
      <c r="D170" s="37" t="s">
        <v>278</v>
      </c>
      <c r="E170" s="61">
        <v>1126908</v>
      </c>
      <c r="F170" s="36" t="s">
        <v>16</v>
      </c>
      <c r="G170" s="38">
        <v>45810</v>
      </c>
      <c r="H170" s="2">
        <v>0</v>
      </c>
      <c r="I170" s="2">
        <v>14</v>
      </c>
      <c r="J170" s="2">
        <v>32</v>
      </c>
      <c r="K170" s="2">
        <f t="shared" ref="K170:K175" si="36">SUM(H170:J170)</f>
        <v>46</v>
      </c>
      <c r="L170" s="2">
        <v>0</v>
      </c>
      <c r="M170" s="2">
        <v>14</v>
      </c>
      <c r="N170" s="2">
        <v>32</v>
      </c>
      <c r="O170" s="2">
        <f t="shared" ref="O170:O175" si="37">SUM(L170:N170)</f>
        <v>46</v>
      </c>
    </row>
    <row r="171" spans="2:15" ht="12.95" customHeight="1" x14ac:dyDescent="0.2">
      <c r="B171" s="59" t="s">
        <v>276</v>
      </c>
      <c r="C171" s="56" t="s">
        <v>279</v>
      </c>
      <c r="D171" s="37" t="s">
        <v>278</v>
      </c>
      <c r="E171" s="61">
        <v>903697891</v>
      </c>
      <c r="F171" s="36" t="s">
        <v>16</v>
      </c>
      <c r="G171" s="38">
        <v>45810</v>
      </c>
      <c r="H171" s="2">
        <v>14.707750000000001</v>
      </c>
      <c r="I171" s="2">
        <v>38</v>
      </c>
      <c r="J171" s="2">
        <v>88</v>
      </c>
      <c r="K171" s="2">
        <f t="shared" si="36"/>
        <v>140.70775</v>
      </c>
      <c r="L171" s="2">
        <v>14.707750000000001</v>
      </c>
      <c r="M171" s="2">
        <v>38</v>
      </c>
      <c r="N171" s="2">
        <v>88</v>
      </c>
      <c r="O171" s="2">
        <f t="shared" si="37"/>
        <v>140.70775</v>
      </c>
    </row>
    <row r="172" spans="2:15" ht="12.95" customHeight="1" x14ac:dyDescent="0.2">
      <c r="B172" s="59" t="s">
        <v>276</v>
      </c>
      <c r="C172" s="56" t="s">
        <v>280</v>
      </c>
      <c r="D172" s="37" t="s">
        <v>281</v>
      </c>
      <c r="E172" s="61">
        <v>1126911</v>
      </c>
      <c r="F172" s="36" t="s">
        <v>16</v>
      </c>
      <c r="G172" s="38">
        <v>45810</v>
      </c>
      <c r="H172" s="2">
        <v>0</v>
      </c>
      <c r="I172" s="2">
        <v>8</v>
      </c>
      <c r="J172" s="2">
        <v>19</v>
      </c>
      <c r="K172" s="2">
        <f t="shared" si="36"/>
        <v>27</v>
      </c>
      <c r="L172" s="2">
        <v>0</v>
      </c>
      <c r="M172" s="2">
        <v>8</v>
      </c>
      <c r="N172" s="2">
        <v>19</v>
      </c>
      <c r="O172" s="2">
        <f t="shared" si="37"/>
        <v>27</v>
      </c>
    </row>
    <row r="173" spans="2:15" ht="12.95" customHeight="1" x14ac:dyDescent="0.2">
      <c r="B173" s="59" t="s">
        <v>276</v>
      </c>
      <c r="C173" s="56" t="s">
        <v>282</v>
      </c>
      <c r="D173" s="37" t="s">
        <v>281</v>
      </c>
      <c r="E173" s="61">
        <v>1126912</v>
      </c>
      <c r="F173" s="36" t="s">
        <v>16</v>
      </c>
      <c r="G173" s="38">
        <v>45810</v>
      </c>
      <c r="H173" s="2">
        <v>0</v>
      </c>
      <c r="I173" s="2">
        <v>5</v>
      </c>
      <c r="J173" s="2">
        <v>11</v>
      </c>
      <c r="K173" s="2">
        <f t="shared" si="36"/>
        <v>16</v>
      </c>
      <c r="L173" s="2">
        <v>0</v>
      </c>
      <c r="M173" s="2">
        <v>5</v>
      </c>
      <c r="N173" s="2">
        <v>11</v>
      </c>
      <c r="O173" s="2">
        <f t="shared" si="37"/>
        <v>16</v>
      </c>
    </row>
    <row r="174" spans="2:15" ht="12.95" customHeight="1" x14ac:dyDescent="0.2">
      <c r="B174" s="59" t="s">
        <v>276</v>
      </c>
      <c r="C174" s="56" t="s">
        <v>283</v>
      </c>
      <c r="D174" s="37" t="s">
        <v>281</v>
      </c>
      <c r="E174" s="61">
        <v>1126916</v>
      </c>
      <c r="F174" s="36" t="s">
        <v>16</v>
      </c>
      <c r="G174" s="38">
        <v>45810</v>
      </c>
      <c r="H174" s="2">
        <v>0</v>
      </c>
      <c r="I174" s="2">
        <v>5</v>
      </c>
      <c r="J174" s="2">
        <v>12</v>
      </c>
      <c r="K174" s="2">
        <f t="shared" si="36"/>
        <v>17</v>
      </c>
      <c r="L174" s="2">
        <v>0</v>
      </c>
      <c r="M174" s="2">
        <v>5</v>
      </c>
      <c r="N174" s="2">
        <v>12</v>
      </c>
      <c r="O174" s="2">
        <f t="shared" si="37"/>
        <v>17</v>
      </c>
    </row>
    <row r="175" spans="2:15" ht="12.95" customHeight="1" x14ac:dyDescent="0.2">
      <c r="B175" s="59" t="s">
        <v>276</v>
      </c>
      <c r="C175" s="56" t="s">
        <v>284</v>
      </c>
      <c r="D175" s="37" t="s">
        <v>281</v>
      </c>
      <c r="E175" s="61">
        <v>903697892</v>
      </c>
      <c r="F175" s="36" t="s">
        <v>16</v>
      </c>
      <c r="G175" s="38">
        <v>46000</v>
      </c>
      <c r="H175" s="2">
        <v>8.5481799999999986</v>
      </c>
      <c r="I175" s="2">
        <v>163</v>
      </c>
      <c r="J175" s="2">
        <v>380</v>
      </c>
      <c r="K175" s="2">
        <f t="shared" si="36"/>
        <v>551.54818</v>
      </c>
      <c r="L175" s="2">
        <v>8.5481799999999986</v>
      </c>
      <c r="M175" s="2">
        <v>163</v>
      </c>
      <c r="N175" s="2">
        <v>380</v>
      </c>
      <c r="O175" s="2">
        <f t="shared" si="37"/>
        <v>551.54818</v>
      </c>
    </row>
    <row r="176" spans="2:15" ht="12.95" customHeight="1" x14ac:dyDescent="0.2">
      <c r="B176" s="59" t="s">
        <v>276</v>
      </c>
      <c r="C176" s="57" t="s">
        <v>285</v>
      </c>
      <c r="D176" s="37"/>
      <c r="E176" s="61"/>
      <c r="F176" s="36"/>
      <c r="G176" s="38"/>
      <c r="H176" s="11">
        <f t="shared" ref="H176:O176" si="38">SUBTOTAL(9,H170:H175)</f>
        <v>23.255929999999999</v>
      </c>
      <c r="I176" s="11">
        <f t="shared" si="38"/>
        <v>233</v>
      </c>
      <c r="J176" s="11">
        <f t="shared" si="38"/>
        <v>542</v>
      </c>
      <c r="K176" s="11">
        <f t="shared" si="38"/>
        <v>798.25593000000003</v>
      </c>
      <c r="L176" s="11">
        <f t="shared" si="38"/>
        <v>23.255929999999999</v>
      </c>
      <c r="M176" s="11">
        <f t="shared" si="38"/>
        <v>233</v>
      </c>
      <c r="N176" s="11">
        <f t="shared" si="38"/>
        <v>542</v>
      </c>
      <c r="O176" s="11">
        <f t="shared" si="38"/>
        <v>798.25593000000003</v>
      </c>
    </row>
    <row r="177" spans="2:15" ht="12.95" customHeight="1" x14ac:dyDescent="0.2">
      <c r="B177" s="59"/>
      <c r="C177" s="57"/>
      <c r="D177" s="37"/>
      <c r="E177" s="61"/>
      <c r="F177" s="36"/>
      <c r="G177" s="38"/>
      <c r="H177" s="19"/>
      <c r="I177" s="19"/>
      <c r="J177" s="19"/>
      <c r="K177" s="19"/>
      <c r="L177" s="19"/>
      <c r="M177" s="19"/>
      <c r="N177" s="19"/>
      <c r="O177" s="19"/>
    </row>
    <row r="178" spans="2:15" ht="12.95" customHeight="1" x14ac:dyDescent="0.2">
      <c r="B178" s="59" t="s">
        <v>286</v>
      </c>
      <c r="C178" s="56" t="s">
        <v>287</v>
      </c>
      <c r="D178" s="37" t="s">
        <v>288</v>
      </c>
      <c r="E178" s="61">
        <v>903654150</v>
      </c>
      <c r="F178" s="36" t="s">
        <v>16</v>
      </c>
      <c r="G178" s="38">
        <v>45867</v>
      </c>
      <c r="H178" s="2">
        <v>10.912409999999998</v>
      </c>
      <c r="I178" s="2">
        <v>3292.0320000000002</v>
      </c>
      <c r="J178" s="2">
        <v>4404.5410000000002</v>
      </c>
      <c r="K178" s="2">
        <f>SUM(H178:J178)</f>
        <v>7707.4854100000002</v>
      </c>
      <c r="L178" s="2">
        <v>10.912409999999998</v>
      </c>
      <c r="M178" s="2">
        <v>3292.0320000000002</v>
      </c>
      <c r="N178" s="2">
        <v>4404.5410000000002</v>
      </c>
      <c r="O178" s="2">
        <f>SUM(L178:N178)</f>
        <v>7707.4854100000002</v>
      </c>
    </row>
    <row r="179" spans="2:15" ht="12.95" customHeight="1" x14ac:dyDescent="0.2">
      <c r="B179" s="59" t="s">
        <v>286</v>
      </c>
      <c r="C179" s="56" t="s">
        <v>289</v>
      </c>
      <c r="D179" s="37" t="s">
        <v>290</v>
      </c>
      <c r="E179" s="61">
        <v>903654149</v>
      </c>
      <c r="F179" s="36" t="s">
        <v>16</v>
      </c>
      <c r="G179" s="38">
        <v>45867</v>
      </c>
      <c r="H179" s="2">
        <v>7.8514099999999996</v>
      </c>
      <c r="I179" s="2">
        <v>205.95099999999999</v>
      </c>
      <c r="J179" s="2">
        <v>472.702</v>
      </c>
      <c r="K179" s="2">
        <f>SUM(H179:J179)</f>
        <v>686.50441000000001</v>
      </c>
      <c r="L179" s="2">
        <v>7.8514099999999996</v>
      </c>
      <c r="M179" s="2">
        <v>205.95099999999999</v>
      </c>
      <c r="N179" s="2">
        <v>472.702</v>
      </c>
      <c r="O179" s="2">
        <f>SUM(L179:N179)</f>
        <v>686.50441000000001</v>
      </c>
    </row>
    <row r="180" spans="2:15" ht="12.95" customHeight="1" x14ac:dyDescent="0.2">
      <c r="B180" s="59" t="s">
        <v>286</v>
      </c>
      <c r="C180" s="56" t="s">
        <v>291</v>
      </c>
      <c r="D180" s="37" t="s">
        <v>292</v>
      </c>
      <c r="E180" s="61">
        <v>903654148</v>
      </c>
      <c r="F180" s="36" t="s">
        <v>16</v>
      </c>
      <c r="G180" s="38">
        <v>45867</v>
      </c>
      <c r="H180" s="2">
        <v>7.035000000000001</v>
      </c>
      <c r="I180" s="2">
        <v>33.738</v>
      </c>
      <c r="J180" s="2">
        <v>74.69</v>
      </c>
      <c r="K180" s="2">
        <f>SUM(H180:J180)</f>
        <v>115.46299999999999</v>
      </c>
      <c r="L180" s="2">
        <v>7.035000000000001</v>
      </c>
      <c r="M180" s="2">
        <v>33.738</v>
      </c>
      <c r="N180" s="2">
        <v>74.69</v>
      </c>
      <c r="O180" s="2">
        <f>SUM(L180:N180)</f>
        <v>115.46299999999999</v>
      </c>
    </row>
    <row r="181" spans="2:15" ht="12.95" customHeight="1" x14ac:dyDescent="0.2">
      <c r="B181" s="59" t="s">
        <v>286</v>
      </c>
      <c r="C181" s="56" t="s">
        <v>293</v>
      </c>
      <c r="D181" s="37" t="s">
        <v>294</v>
      </c>
      <c r="E181" s="61">
        <v>903654147</v>
      </c>
      <c r="F181" s="36" t="s">
        <v>16</v>
      </c>
      <c r="G181" s="38">
        <v>45867</v>
      </c>
      <c r="H181" s="2">
        <v>12.473419999999999</v>
      </c>
      <c r="I181" s="2">
        <v>33.738</v>
      </c>
      <c r="J181" s="2">
        <v>113.252</v>
      </c>
      <c r="K181" s="2">
        <f>SUM(H181:J181)</f>
        <v>159.46341999999999</v>
      </c>
      <c r="L181" s="2">
        <v>12.473419999999999</v>
      </c>
      <c r="M181" s="2">
        <v>33.738</v>
      </c>
      <c r="N181" s="2">
        <v>113.252</v>
      </c>
      <c r="O181" s="2">
        <f>SUM(L181:N181)</f>
        <v>159.46341999999999</v>
      </c>
    </row>
    <row r="182" spans="2:15" ht="12.95" customHeight="1" x14ac:dyDescent="0.2">
      <c r="B182" s="59" t="s">
        <v>286</v>
      </c>
      <c r="C182" s="56" t="s">
        <v>295</v>
      </c>
      <c r="D182" s="37" t="s">
        <v>296</v>
      </c>
      <c r="E182" s="61">
        <v>903654146</v>
      </c>
      <c r="F182" s="36" t="s">
        <v>16</v>
      </c>
      <c r="G182" s="38">
        <v>45771</v>
      </c>
      <c r="H182" s="2">
        <v>2.1544600000000007</v>
      </c>
      <c r="I182" s="2">
        <v>150.21</v>
      </c>
      <c r="J182" s="2">
        <v>335.661</v>
      </c>
      <c r="K182" s="2">
        <f>SUM(H182:J182)</f>
        <v>488.02546000000001</v>
      </c>
      <c r="L182" s="2">
        <v>2.1544600000000007</v>
      </c>
      <c r="M182" s="2">
        <v>150.21</v>
      </c>
      <c r="N182" s="2">
        <v>335.661</v>
      </c>
      <c r="O182" s="2">
        <f>SUM(L182:N182)</f>
        <v>488.02546000000001</v>
      </c>
    </row>
    <row r="183" spans="2:15" ht="12.95" customHeight="1" x14ac:dyDescent="0.2">
      <c r="B183" s="59" t="s">
        <v>286</v>
      </c>
      <c r="C183" s="57" t="s">
        <v>297</v>
      </c>
      <c r="D183" s="37"/>
      <c r="E183" s="61"/>
      <c r="F183" s="36"/>
      <c r="G183" s="38"/>
      <c r="H183" s="11">
        <f t="shared" ref="H183:O183" si="39">SUBTOTAL(9,H178:H182)</f>
        <v>40.426699999999997</v>
      </c>
      <c r="I183" s="11">
        <f t="shared" si="39"/>
        <v>3715.6689999999999</v>
      </c>
      <c r="J183" s="11">
        <f t="shared" si="39"/>
        <v>5400.8460000000005</v>
      </c>
      <c r="K183" s="11">
        <f t="shared" si="39"/>
        <v>9156.9417000000012</v>
      </c>
      <c r="L183" s="11">
        <f t="shared" si="39"/>
        <v>40.426699999999997</v>
      </c>
      <c r="M183" s="11">
        <f t="shared" si="39"/>
        <v>3715.6689999999999</v>
      </c>
      <c r="N183" s="11">
        <f t="shared" si="39"/>
        <v>5400.8460000000005</v>
      </c>
      <c r="O183" s="11">
        <f t="shared" si="39"/>
        <v>9156.9417000000012</v>
      </c>
    </row>
    <row r="184" spans="2:15" ht="12.95" customHeight="1" x14ac:dyDescent="0.2">
      <c r="B184" s="59"/>
      <c r="C184" s="57"/>
      <c r="D184" s="37"/>
      <c r="E184" s="61"/>
      <c r="F184" s="36"/>
      <c r="G184" s="38"/>
      <c r="H184" s="19"/>
      <c r="I184" s="19"/>
      <c r="J184" s="19"/>
      <c r="K184" s="19"/>
      <c r="L184" s="19"/>
      <c r="M184" s="19"/>
      <c r="N184" s="19"/>
      <c r="O184" s="19"/>
    </row>
    <row r="185" spans="2:15" ht="12.95" customHeight="1" x14ac:dyDescent="0.2">
      <c r="B185" s="59" t="s">
        <v>298</v>
      </c>
      <c r="C185" s="56" t="s">
        <v>299</v>
      </c>
      <c r="D185" s="37" t="s">
        <v>300</v>
      </c>
      <c r="E185" s="61">
        <v>903643004</v>
      </c>
      <c r="F185" s="36" t="s">
        <v>16</v>
      </c>
      <c r="G185" s="38">
        <v>45502</v>
      </c>
      <c r="H185" s="2">
        <v>300.14697999999993</v>
      </c>
      <c r="I185" s="2">
        <v>336.92700000000002</v>
      </c>
      <c r="J185" s="2">
        <v>0</v>
      </c>
      <c r="K185" s="2">
        <f>SUM(H185:J185)</f>
        <v>637.07397999999989</v>
      </c>
      <c r="L185" s="2">
        <v>300.14697999999993</v>
      </c>
      <c r="M185" s="2">
        <v>336.92700000000002</v>
      </c>
      <c r="N185" s="2">
        <v>0</v>
      </c>
      <c r="O185" s="2">
        <f>SUM(L185:N185)</f>
        <v>637.07397999999989</v>
      </c>
    </row>
    <row r="186" spans="2:15" ht="12.95" customHeight="1" x14ac:dyDescent="0.2">
      <c r="B186" s="59" t="s">
        <v>298</v>
      </c>
      <c r="C186" s="56" t="s">
        <v>301</v>
      </c>
      <c r="D186" s="37" t="s">
        <v>302</v>
      </c>
      <c r="E186" s="61">
        <v>903642998</v>
      </c>
      <c r="F186" s="36" t="s">
        <v>16</v>
      </c>
      <c r="G186" s="38">
        <v>45350</v>
      </c>
      <c r="H186" s="2">
        <v>354.76680999999991</v>
      </c>
      <c r="I186" s="2">
        <v>42.15</v>
      </c>
      <c r="J186" s="2">
        <v>0</v>
      </c>
      <c r="K186" s="2">
        <f>SUM(H186:J186)</f>
        <v>396.91680999999988</v>
      </c>
      <c r="L186" s="2">
        <v>354.76680999999991</v>
      </c>
      <c r="M186" s="2">
        <v>42.15</v>
      </c>
      <c r="N186" s="2">
        <v>0</v>
      </c>
      <c r="O186" s="2">
        <f>SUM(L186:N186)</f>
        <v>396.91680999999988</v>
      </c>
    </row>
    <row r="187" spans="2:15" ht="12.95" customHeight="1" x14ac:dyDescent="0.2">
      <c r="B187" s="59" t="s">
        <v>298</v>
      </c>
      <c r="C187" s="56" t="s">
        <v>303</v>
      </c>
      <c r="D187" s="37" t="s">
        <v>304</v>
      </c>
      <c r="E187" s="61">
        <v>903891473</v>
      </c>
      <c r="F187" s="36" t="s">
        <v>16</v>
      </c>
      <c r="G187" s="38">
        <v>45580</v>
      </c>
      <c r="H187" s="2">
        <v>0</v>
      </c>
      <c r="I187" s="2">
        <v>4.2990000000000004</v>
      </c>
      <c r="J187" s="2">
        <v>0</v>
      </c>
      <c r="K187" s="2">
        <f>SUM(H187:J187)</f>
        <v>4.2990000000000004</v>
      </c>
      <c r="L187" s="2">
        <v>0</v>
      </c>
      <c r="M187" s="2">
        <v>4.2990000000000004</v>
      </c>
      <c r="N187" s="2">
        <v>0</v>
      </c>
      <c r="O187" s="2">
        <f>SUM(L187:N187)</f>
        <v>4.2990000000000004</v>
      </c>
    </row>
    <row r="188" spans="2:15" ht="12.95" customHeight="1" x14ac:dyDescent="0.2">
      <c r="B188" s="59" t="s">
        <v>298</v>
      </c>
      <c r="C188" s="56" t="s">
        <v>305</v>
      </c>
      <c r="D188" s="37" t="s">
        <v>306</v>
      </c>
      <c r="E188" s="61">
        <v>903891474</v>
      </c>
      <c r="F188" s="36" t="s">
        <v>16</v>
      </c>
      <c r="G188" s="38">
        <v>45580</v>
      </c>
      <c r="H188" s="2">
        <v>0</v>
      </c>
      <c r="I188" s="2">
        <v>4.657</v>
      </c>
      <c r="J188" s="2">
        <v>0</v>
      </c>
      <c r="K188" s="2">
        <f>SUM(H188:J188)</f>
        <v>4.657</v>
      </c>
      <c r="L188" s="2">
        <v>0</v>
      </c>
      <c r="M188" s="2">
        <v>4.657</v>
      </c>
      <c r="N188" s="2">
        <v>0</v>
      </c>
      <c r="O188" s="2">
        <f>SUM(L188:N188)</f>
        <v>4.657</v>
      </c>
    </row>
    <row r="189" spans="2:15" ht="12.95" customHeight="1" x14ac:dyDescent="0.2">
      <c r="B189" s="59" t="s">
        <v>298</v>
      </c>
      <c r="C189" s="57" t="s">
        <v>307</v>
      </c>
      <c r="D189" s="37"/>
      <c r="E189" s="61"/>
      <c r="F189" s="36"/>
      <c r="G189" s="38"/>
      <c r="H189" s="11">
        <f t="shared" ref="H189:O189" si="40">SUBTOTAL(9,H185:H188)</f>
        <v>654.91378999999984</v>
      </c>
      <c r="I189" s="11">
        <f t="shared" si="40"/>
        <v>388.03299999999996</v>
      </c>
      <c r="J189" s="11">
        <f t="shared" si="40"/>
        <v>0</v>
      </c>
      <c r="K189" s="11">
        <f t="shared" si="40"/>
        <v>1042.9467899999997</v>
      </c>
      <c r="L189" s="11">
        <f t="shared" si="40"/>
        <v>654.91378999999984</v>
      </c>
      <c r="M189" s="11">
        <f t="shared" si="40"/>
        <v>388.03299999999996</v>
      </c>
      <c r="N189" s="11">
        <f t="shared" si="40"/>
        <v>0</v>
      </c>
      <c r="O189" s="11">
        <f t="shared" si="40"/>
        <v>1042.9467899999997</v>
      </c>
    </row>
    <row r="190" spans="2:15" ht="12.95" customHeight="1" x14ac:dyDescent="0.2">
      <c r="B190" s="59"/>
      <c r="C190" s="56"/>
      <c r="D190" s="37"/>
      <c r="E190" s="61"/>
      <c r="F190" s="36"/>
      <c r="G190" s="38"/>
      <c r="H190" s="19"/>
      <c r="I190" s="19"/>
      <c r="J190" s="19"/>
      <c r="K190" s="19"/>
      <c r="L190" s="19"/>
      <c r="M190" s="19"/>
      <c r="N190" s="19"/>
      <c r="O190" s="19"/>
    </row>
    <row r="191" spans="2:15" ht="12.95" customHeight="1" x14ac:dyDescent="0.2">
      <c r="B191" s="59" t="s">
        <v>308</v>
      </c>
      <c r="C191" s="56" t="s">
        <v>309</v>
      </c>
      <c r="D191" s="37" t="s">
        <v>310</v>
      </c>
      <c r="E191" s="61">
        <v>903912132</v>
      </c>
      <c r="F191" s="36" t="s">
        <v>16</v>
      </c>
      <c r="G191" s="38">
        <v>45721</v>
      </c>
      <c r="H191" s="2">
        <v>0</v>
      </c>
      <c r="I191" s="2">
        <v>69</v>
      </c>
      <c r="J191" s="2">
        <v>46</v>
      </c>
      <c r="K191" s="2">
        <f>SUM(H191:J191)</f>
        <v>115</v>
      </c>
      <c r="L191" s="2">
        <v>0</v>
      </c>
      <c r="M191" s="2">
        <v>69</v>
      </c>
      <c r="N191" s="2">
        <v>46</v>
      </c>
      <c r="O191" s="2">
        <f>SUM(L191:N191)</f>
        <v>115</v>
      </c>
    </row>
    <row r="192" spans="2:15" ht="12.95" customHeight="1" x14ac:dyDescent="0.2">
      <c r="B192" s="59" t="s">
        <v>308</v>
      </c>
      <c r="C192" s="56" t="s">
        <v>311</v>
      </c>
      <c r="D192" s="37" t="s">
        <v>312</v>
      </c>
      <c r="E192" s="61">
        <v>903876312</v>
      </c>
      <c r="F192" s="36" t="s">
        <v>16</v>
      </c>
      <c r="G192" s="38">
        <v>45721</v>
      </c>
      <c r="H192" s="2">
        <v>12.53745</v>
      </c>
      <c r="I192" s="2">
        <v>207</v>
      </c>
      <c r="J192" s="2">
        <v>138</v>
      </c>
      <c r="K192" s="2">
        <f>SUM(H192:J192)</f>
        <v>357.53745000000004</v>
      </c>
      <c r="L192" s="2">
        <v>12.53745</v>
      </c>
      <c r="M192" s="2">
        <v>207</v>
      </c>
      <c r="N192" s="2">
        <v>138</v>
      </c>
      <c r="O192" s="2">
        <f>SUM(L192:N192)</f>
        <v>357.53745000000004</v>
      </c>
    </row>
    <row r="193" spans="2:15" ht="12.95" customHeight="1" x14ac:dyDescent="0.2">
      <c r="B193" s="59" t="s">
        <v>308</v>
      </c>
      <c r="C193" s="57" t="s">
        <v>313</v>
      </c>
      <c r="D193" s="37"/>
      <c r="E193" s="61"/>
      <c r="F193" s="36"/>
      <c r="G193" s="38"/>
      <c r="H193" s="11">
        <f t="shared" ref="H193:O193" si="41">SUBTOTAL(9,H191:H192)</f>
        <v>12.53745</v>
      </c>
      <c r="I193" s="11">
        <f t="shared" si="41"/>
        <v>276</v>
      </c>
      <c r="J193" s="11">
        <f t="shared" si="41"/>
        <v>184</v>
      </c>
      <c r="K193" s="11">
        <f t="shared" si="41"/>
        <v>472.53745000000004</v>
      </c>
      <c r="L193" s="11">
        <f t="shared" si="41"/>
        <v>12.53745</v>
      </c>
      <c r="M193" s="11">
        <f t="shared" si="41"/>
        <v>276</v>
      </c>
      <c r="N193" s="11">
        <f t="shared" si="41"/>
        <v>184</v>
      </c>
      <c r="O193" s="11">
        <f t="shared" si="41"/>
        <v>472.53745000000004</v>
      </c>
    </row>
    <row r="194" spans="2:15" ht="12.95" customHeight="1" x14ac:dyDescent="0.2">
      <c r="B194" s="59"/>
      <c r="C194" s="57"/>
      <c r="D194" s="37"/>
      <c r="E194" s="61"/>
      <c r="F194" s="36"/>
      <c r="G194" s="38"/>
      <c r="H194" s="19"/>
      <c r="I194" s="19"/>
      <c r="J194" s="19"/>
      <c r="K194" s="19"/>
      <c r="L194" s="19"/>
      <c r="M194" s="19"/>
      <c r="N194" s="19"/>
      <c r="O194" s="19"/>
    </row>
    <row r="195" spans="2:15" ht="12.95" customHeight="1" x14ac:dyDescent="0.2">
      <c r="B195" s="59" t="s">
        <v>314</v>
      </c>
      <c r="C195" s="56" t="s">
        <v>315</v>
      </c>
      <c r="D195" s="37" t="s">
        <v>316</v>
      </c>
      <c r="E195" s="61">
        <v>903503023</v>
      </c>
      <c r="F195" s="36" t="s">
        <v>49</v>
      </c>
      <c r="G195" s="38">
        <v>45517</v>
      </c>
      <c r="H195" s="10">
        <v>2.04739</v>
      </c>
      <c r="I195" s="10">
        <v>50</v>
      </c>
      <c r="J195" s="10">
        <v>0</v>
      </c>
      <c r="K195" s="2">
        <f>SUM(H195:J195)</f>
        <v>52.04739</v>
      </c>
      <c r="L195" s="2">
        <v>2.04739</v>
      </c>
      <c r="M195" s="2">
        <v>50</v>
      </c>
      <c r="N195" s="2">
        <v>0</v>
      </c>
      <c r="O195" s="2">
        <f>SUM(L195:N195)</f>
        <v>52.04739</v>
      </c>
    </row>
    <row r="196" spans="2:15" ht="12.95" customHeight="1" x14ac:dyDescent="0.2">
      <c r="B196" s="59" t="s">
        <v>314</v>
      </c>
      <c r="C196" s="56" t="s">
        <v>317</v>
      </c>
      <c r="D196" s="37" t="s">
        <v>318</v>
      </c>
      <c r="E196" s="61">
        <v>903503022</v>
      </c>
      <c r="F196" s="36" t="s">
        <v>49</v>
      </c>
      <c r="G196" s="38">
        <v>45517</v>
      </c>
      <c r="H196" s="10">
        <v>0.32939999999999997</v>
      </c>
      <c r="I196" s="10">
        <v>25</v>
      </c>
      <c r="J196" s="10">
        <v>0</v>
      </c>
      <c r="K196" s="2">
        <f>SUM(H196:J196)</f>
        <v>25.3294</v>
      </c>
      <c r="L196" s="2">
        <v>0.32939999999999997</v>
      </c>
      <c r="M196" s="2">
        <v>25</v>
      </c>
      <c r="N196" s="2">
        <v>0</v>
      </c>
      <c r="O196" s="2">
        <f>SUM(L196:N196)</f>
        <v>25.3294</v>
      </c>
    </row>
    <row r="197" spans="2:15" ht="12.95" customHeight="1" x14ac:dyDescent="0.2">
      <c r="B197" s="59" t="s">
        <v>314</v>
      </c>
      <c r="C197" s="56" t="s">
        <v>319</v>
      </c>
      <c r="D197" s="37" t="s">
        <v>320</v>
      </c>
      <c r="E197" s="61">
        <v>903503019</v>
      </c>
      <c r="F197" s="36" t="s">
        <v>49</v>
      </c>
      <c r="G197" s="38">
        <v>45460</v>
      </c>
      <c r="H197" s="10">
        <v>1.9132399999999998</v>
      </c>
      <c r="I197" s="10">
        <v>75</v>
      </c>
      <c r="J197" s="10">
        <v>0</v>
      </c>
      <c r="K197" s="2">
        <f>SUM(H197:J197)</f>
        <v>76.913240000000002</v>
      </c>
      <c r="L197" s="2">
        <v>1.9132399999999998</v>
      </c>
      <c r="M197" s="2">
        <v>75</v>
      </c>
      <c r="N197" s="2">
        <v>0</v>
      </c>
      <c r="O197" s="2">
        <f>SUM(L197:N197)</f>
        <v>76.913240000000002</v>
      </c>
    </row>
    <row r="198" spans="2:15" ht="12.95" customHeight="1" x14ac:dyDescent="0.2">
      <c r="B198" s="59" t="s">
        <v>314</v>
      </c>
      <c r="C198" s="56" t="s">
        <v>319</v>
      </c>
      <c r="D198" s="37" t="s">
        <v>321</v>
      </c>
      <c r="E198" s="61">
        <v>903503024</v>
      </c>
      <c r="F198" s="36" t="s">
        <v>49</v>
      </c>
      <c r="G198" s="38">
        <v>45460</v>
      </c>
      <c r="H198" s="10">
        <v>0.79218000000000011</v>
      </c>
      <c r="I198" s="10">
        <v>85</v>
      </c>
      <c r="J198" s="10">
        <v>0</v>
      </c>
      <c r="K198" s="2">
        <f>SUM(H198:J198)</f>
        <v>85.792180000000002</v>
      </c>
      <c r="L198" s="2">
        <v>0.79218000000000011</v>
      </c>
      <c r="M198" s="2">
        <v>85</v>
      </c>
      <c r="N198" s="2">
        <v>0</v>
      </c>
      <c r="O198" s="2">
        <f>SUM(L198:N198)</f>
        <v>85.792180000000002</v>
      </c>
    </row>
    <row r="199" spans="2:15" ht="12.95" customHeight="1" x14ac:dyDescent="0.2">
      <c r="B199" s="59" t="s">
        <v>314</v>
      </c>
      <c r="C199" s="56" t="s">
        <v>319</v>
      </c>
      <c r="D199" s="37" t="s">
        <v>322</v>
      </c>
      <c r="E199" s="61">
        <v>903503025</v>
      </c>
      <c r="F199" s="36" t="s">
        <v>49</v>
      </c>
      <c r="G199" s="38">
        <v>45635</v>
      </c>
      <c r="H199" s="10">
        <v>3.0274700000000001</v>
      </c>
      <c r="I199" s="10">
        <v>25</v>
      </c>
      <c r="J199" s="10">
        <v>0</v>
      </c>
      <c r="K199" s="2">
        <f>SUM(H199:J199)</f>
        <v>28.027470000000001</v>
      </c>
      <c r="L199" s="2">
        <v>3.0274700000000001</v>
      </c>
      <c r="M199" s="2">
        <v>25</v>
      </c>
      <c r="N199" s="2">
        <v>0</v>
      </c>
      <c r="O199" s="2">
        <f>SUM(L199:N199)</f>
        <v>28.027470000000001</v>
      </c>
    </row>
    <row r="200" spans="2:15" ht="12.95" customHeight="1" x14ac:dyDescent="0.2">
      <c r="B200" s="59"/>
      <c r="C200" s="57"/>
      <c r="D200" s="37"/>
      <c r="E200" s="61"/>
      <c r="F200" s="36"/>
      <c r="G200" s="38"/>
      <c r="H200" s="11">
        <f t="shared" ref="H200:O200" si="42">SUBTOTAL(9,H195:H199)</f>
        <v>8.1096800000000009</v>
      </c>
      <c r="I200" s="11">
        <f t="shared" si="42"/>
        <v>260</v>
      </c>
      <c r="J200" s="11">
        <f t="shared" si="42"/>
        <v>0</v>
      </c>
      <c r="K200" s="11">
        <f t="shared" si="42"/>
        <v>268.10968000000003</v>
      </c>
      <c r="L200" s="11">
        <f t="shared" si="42"/>
        <v>8.1096800000000009</v>
      </c>
      <c r="M200" s="11">
        <f t="shared" si="42"/>
        <v>260</v>
      </c>
      <c r="N200" s="11">
        <f t="shared" si="42"/>
        <v>0</v>
      </c>
      <c r="O200" s="11">
        <f t="shared" si="42"/>
        <v>268.10968000000003</v>
      </c>
    </row>
    <row r="201" spans="2:15" ht="12.95" customHeight="1" x14ac:dyDescent="0.2">
      <c r="B201" s="59"/>
      <c r="C201" s="57"/>
      <c r="D201" s="37"/>
      <c r="E201" s="61"/>
      <c r="F201" s="36"/>
      <c r="G201" s="38"/>
      <c r="H201" s="19"/>
      <c r="I201" s="19"/>
      <c r="J201" s="19"/>
      <c r="K201" s="19"/>
      <c r="L201" s="19"/>
      <c r="M201" s="19"/>
      <c r="N201" s="19"/>
      <c r="O201" s="19"/>
    </row>
    <row r="202" spans="2:15" ht="12.95" customHeight="1" x14ac:dyDescent="0.2">
      <c r="B202" s="59" t="s">
        <v>323</v>
      </c>
      <c r="C202" s="56" t="s">
        <v>324</v>
      </c>
      <c r="D202" s="37" t="s">
        <v>325</v>
      </c>
      <c r="E202" s="61">
        <v>903743082</v>
      </c>
      <c r="F202" s="36" t="s">
        <v>16</v>
      </c>
      <c r="G202" s="38">
        <v>45657</v>
      </c>
      <c r="H202" s="10">
        <v>0.42678999999999995</v>
      </c>
      <c r="I202" s="10">
        <v>3</v>
      </c>
      <c r="J202" s="10">
        <v>1</v>
      </c>
      <c r="K202" s="2">
        <f>SUM(H202:J202)</f>
        <v>4.4267900000000004</v>
      </c>
      <c r="L202" s="2">
        <v>0.42678999999999995</v>
      </c>
      <c r="M202" s="2">
        <v>3</v>
      </c>
      <c r="N202" s="2">
        <v>1</v>
      </c>
      <c r="O202" s="2">
        <f>SUM(L202:N202)</f>
        <v>4.4267900000000004</v>
      </c>
    </row>
    <row r="203" spans="2:15" ht="12.95" customHeight="1" x14ac:dyDescent="0.2">
      <c r="B203" s="59" t="s">
        <v>323</v>
      </c>
      <c r="C203" s="56" t="s">
        <v>326</v>
      </c>
      <c r="D203" s="37" t="s">
        <v>327</v>
      </c>
      <c r="E203" s="61">
        <v>903743080</v>
      </c>
      <c r="F203" s="36" t="s">
        <v>16</v>
      </c>
      <c r="G203" s="38">
        <v>45489</v>
      </c>
      <c r="H203" s="10">
        <v>1.0403999999999998</v>
      </c>
      <c r="I203" s="10">
        <v>130</v>
      </c>
      <c r="J203" s="10">
        <v>386</v>
      </c>
      <c r="K203" s="2">
        <f>SUM(H203:J203)</f>
        <v>517.04039999999998</v>
      </c>
      <c r="L203" s="2">
        <v>1.0403999999999998</v>
      </c>
      <c r="M203" s="2">
        <v>130</v>
      </c>
      <c r="N203" s="2">
        <v>386</v>
      </c>
      <c r="O203" s="2">
        <f>SUM(L203:N203)</f>
        <v>517.04039999999998</v>
      </c>
    </row>
    <row r="204" spans="2:15" ht="12.95" customHeight="1" x14ac:dyDescent="0.2">
      <c r="B204" s="59" t="s">
        <v>323</v>
      </c>
      <c r="C204" s="56" t="s">
        <v>328</v>
      </c>
      <c r="D204" s="37" t="s">
        <v>329</v>
      </c>
      <c r="E204" s="61">
        <v>903743083</v>
      </c>
      <c r="F204" s="36" t="s">
        <v>16</v>
      </c>
      <c r="G204" s="38">
        <v>45551</v>
      </c>
      <c r="H204" s="10">
        <v>15.940970000000004</v>
      </c>
      <c r="I204" s="10">
        <v>336</v>
      </c>
      <c r="J204" s="10">
        <v>168.5</v>
      </c>
      <c r="K204" s="2">
        <f>SUM(H204:J204)</f>
        <v>520.44096999999999</v>
      </c>
      <c r="L204" s="2">
        <v>15.940970000000004</v>
      </c>
      <c r="M204" s="2">
        <v>336</v>
      </c>
      <c r="N204" s="2">
        <v>168.5</v>
      </c>
      <c r="O204" s="2">
        <f>SUM(L204:N204)</f>
        <v>520.44096999999999</v>
      </c>
    </row>
    <row r="205" spans="2:15" ht="12.95" customHeight="1" x14ac:dyDescent="0.2">
      <c r="B205" s="59"/>
      <c r="C205" s="57"/>
      <c r="D205" s="37"/>
      <c r="E205" s="61"/>
      <c r="F205" s="36"/>
      <c r="G205" s="38"/>
      <c r="H205" s="11">
        <f t="shared" ref="H205:O205" si="43">SUBTOTAL(9,H202:H204)</f>
        <v>17.408160000000002</v>
      </c>
      <c r="I205" s="11">
        <f t="shared" si="43"/>
        <v>469</v>
      </c>
      <c r="J205" s="11">
        <f t="shared" si="43"/>
        <v>555.5</v>
      </c>
      <c r="K205" s="11">
        <f t="shared" si="43"/>
        <v>1041.90816</v>
      </c>
      <c r="L205" s="11">
        <f t="shared" si="43"/>
        <v>17.408160000000002</v>
      </c>
      <c r="M205" s="11">
        <f t="shared" si="43"/>
        <v>469</v>
      </c>
      <c r="N205" s="11">
        <f t="shared" si="43"/>
        <v>555.5</v>
      </c>
      <c r="O205" s="11">
        <f t="shared" si="43"/>
        <v>1041.90816</v>
      </c>
    </row>
    <row r="206" spans="2:15" ht="12.95" customHeight="1" x14ac:dyDescent="0.2">
      <c r="B206" s="59"/>
      <c r="C206" s="57"/>
      <c r="D206" s="37"/>
      <c r="E206" s="61"/>
      <c r="F206" s="36"/>
      <c r="G206" s="38"/>
      <c r="H206" s="19"/>
      <c r="I206" s="19"/>
      <c r="J206" s="19"/>
      <c r="K206" s="19"/>
      <c r="L206" s="19"/>
      <c r="M206" s="19"/>
      <c r="N206" s="19"/>
      <c r="O206" s="19"/>
    </row>
    <row r="207" spans="2:15" ht="12.95" customHeight="1" x14ac:dyDescent="0.2">
      <c r="B207" s="59" t="s">
        <v>242</v>
      </c>
      <c r="C207" s="56" t="s">
        <v>330</v>
      </c>
      <c r="D207" s="37" t="s">
        <v>331</v>
      </c>
      <c r="E207" s="61">
        <v>903870439</v>
      </c>
      <c r="F207" s="36" t="s">
        <v>16</v>
      </c>
      <c r="G207" s="38">
        <v>45532</v>
      </c>
      <c r="H207" s="10">
        <v>25.194819999999993</v>
      </c>
      <c r="I207" s="10">
        <v>693.43399999999997</v>
      </c>
      <c r="J207" s="10">
        <v>4385.8909999999996</v>
      </c>
      <c r="K207" s="2">
        <f>SUM(H207:J207)</f>
        <v>5104.5198199999995</v>
      </c>
      <c r="L207" s="2">
        <v>25.194819999999993</v>
      </c>
      <c r="M207" s="2">
        <v>693.43399999999997</v>
      </c>
      <c r="N207" s="2">
        <v>4385.8909999999996</v>
      </c>
      <c r="O207" s="2">
        <f>SUM(L207:N207)</f>
        <v>5104.5198199999995</v>
      </c>
    </row>
    <row r="208" spans="2:15" ht="12.95" customHeight="1" x14ac:dyDescent="0.2">
      <c r="B208" s="59" t="s">
        <v>242</v>
      </c>
      <c r="C208" s="56" t="s">
        <v>243</v>
      </c>
      <c r="D208" s="37" t="s">
        <v>244</v>
      </c>
      <c r="E208" s="61">
        <v>903870398</v>
      </c>
      <c r="F208" s="36" t="s">
        <v>16</v>
      </c>
      <c r="G208" s="38">
        <v>45469</v>
      </c>
      <c r="H208" s="2">
        <v>27.221270000000004</v>
      </c>
      <c r="I208" s="2">
        <v>401.64</v>
      </c>
      <c r="J208" s="2">
        <v>0</v>
      </c>
      <c r="K208" s="2">
        <f>SUM(H208:J208)</f>
        <v>428.86126999999999</v>
      </c>
      <c r="L208" s="2">
        <v>27.221270000000004</v>
      </c>
      <c r="M208" s="2">
        <v>401.64</v>
      </c>
      <c r="N208" s="2">
        <v>0</v>
      </c>
      <c r="O208" s="2">
        <f>SUM(L208:N208)</f>
        <v>428.86126999999999</v>
      </c>
    </row>
    <row r="209" spans="2:15" ht="12.95" customHeight="1" x14ac:dyDescent="0.2">
      <c r="B209" s="59" t="s">
        <v>242</v>
      </c>
      <c r="C209" s="56" t="s">
        <v>332</v>
      </c>
      <c r="D209" s="37" t="s">
        <v>333</v>
      </c>
      <c r="E209" s="61">
        <v>903870440</v>
      </c>
      <c r="F209" s="36" t="s">
        <v>16</v>
      </c>
      <c r="G209" s="38">
        <v>45809</v>
      </c>
      <c r="H209" s="10">
        <v>13.67446</v>
      </c>
      <c r="I209" s="10">
        <v>223.369</v>
      </c>
      <c r="J209" s="10">
        <v>4962.0540000000001</v>
      </c>
      <c r="K209" s="2">
        <f>SUM(H209:J209)</f>
        <v>5199.09746</v>
      </c>
      <c r="L209" s="2">
        <v>13.67446</v>
      </c>
      <c r="M209" s="2">
        <v>223.369</v>
      </c>
      <c r="N209" s="2">
        <v>4962.0540000000001</v>
      </c>
      <c r="O209" s="2">
        <f>SUM(L209:N209)</f>
        <v>5199.09746</v>
      </c>
    </row>
    <row r="210" spans="2:15" ht="12.95" customHeight="1" x14ac:dyDescent="0.2">
      <c r="B210" s="59"/>
      <c r="C210" s="56"/>
      <c r="D210" s="37"/>
      <c r="E210" s="61"/>
      <c r="F210" s="36"/>
      <c r="G210" s="38"/>
      <c r="H210" s="11">
        <f t="shared" ref="H210:O210" si="44">SUBTOTAL(9,H207:H209)</f>
        <v>66.090549999999993</v>
      </c>
      <c r="I210" s="11">
        <f t="shared" si="44"/>
        <v>1318.443</v>
      </c>
      <c r="J210" s="11">
        <f t="shared" si="44"/>
        <v>9347.9449999999997</v>
      </c>
      <c r="K210" s="11">
        <f t="shared" si="44"/>
        <v>10732.47855</v>
      </c>
      <c r="L210" s="11">
        <f t="shared" si="44"/>
        <v>66.090549999999993</v>
      </c>
      <c r="M210" s="11">
        <f t="shared" si="44"/>
        <v>1318.443</v>
      </c>
      <c r="N210" s="11">
        <f t="shared" si="44"/>
        <v>9347.9449999999997</v>
      </c>
      <c r="O210" s="11">
        <f t="shared" si="44"/>
        <v>10732.47855</v>
      </c>
    </row>
    <row r="211" spans="2:15" ht="12.95" customHeight="1" x14ac:dyDescent="0.2">
      <c r="B211" s="59"/>
      <c r="C211" s="56"/>
      <c r="D211" s="37"/>
      <c r="E211" s="61"/>
      <c r="F211" s="36"/>
      <c r="G211" s="38"/>
      <c r="H211" s="19"/>
      <c r="I211" s="19"/>
      <c r="J211" s="19"/>
      <c r="K211" s="19"/>
      <c r="L211" s="19"/>
      <c r="M211" s="19"/>
      <c r="N211" s="19"/>
      <c r="O211" s="19"/>
    </row>
    <row r="212" spans="2:15" ht="12.95" customHeight="1" x14ac:dyDescent="0.2">
      <c r="B212" s="59" t="s">
        <v>334</v>
      </c>
      <c r="C212" s="56" t="s">
        <v>335</v>
      </c>
      <c r="D212" s="37" t="s">
        <v>336</v>
      </c>
      <c r="E212" s="61">
        <v>902179842</v>
      </c>
      <c r="F212" s="36" t="s">
        <v>16</v>
      </c>
      <c r="G212" s="38">
        <v>43474</v>
      </c>
      <c r="H212" s="10">
        <v>0</v>
      </c>
      <c r="I212" s="10">
        <v>23</v>
      </c>
      <c r="J212" s="10">
        <v>167.59</v>
      </c>
      <c r="K212" s="2">
        <f>SUM(H212:J212)</f>
        <v>190.59</v>
      </c>
      <c r="L212" s="2">
        <v>0</v>
      </c>
      <c r="M212" s="2">
        <v>5.7960000000000003</v>
      </c>
      <c r="N212" s="2">
        <v>42.232680000000002</v>
      </c>
      <c r="O212" s="2">
        <f>SUM(L212:N212)</f>
        <v>48.028680000000001</v>
      </c>
    </row>
    <row r="213" spans="2:15" ht="12.95" customHeight="1" x14ac:dyDescent="0.2">
      <c r="B213" s="59" t="s">
        <v>337</v>
      </c>
      <c r="C213" s="56" t="s">
        <v>338</v>
      </c>
      <c r="D213" s="37" t="s">
        <v>339</v>
      </c>
      <c r="E213" s="61">
        <v>904215732</v>
      </c>
      <c r="F213" s="36" t="s">
        <v>16</v>
      </c>
      <c r="G213" s="38">
        <v>45720</v>
      </c>
      <c r="H213" s="10">
        <v>4.2857499999999993</v>
      </c>
      <c r="I213" s="10">
        <v>102</v>
      </c>
      <c r="J213" s="10">
        <v>204</v>
      </c>
      <c r="K213" s="2">
        <f>SUM(H213:J213)</f>
        <v>310.28575000000001</v>
      </c>
      <c r="L213" s="2">
        <v>4.2857499999999993</v>
      </c>
      <c r="M213" s="2">
        <v>102</v>
      </c>
      <c r="N213" s="2">
        <v>204</v>
      </c>
      <c r="O213" s="2">
        <f>SUM(L213:N213)</f>
        <v>310.28575000000001</v>
      </c>
    </row>
    <row r="214" spans="2:15" ht="12.95" customHeight="1" x14ac:dyDescent="0.2">
      <c r="B214" s="59" t="s">
        <v>340</v>
      </c>
      <c r="C214" s="56" t="s">
        <v>338</v>
      </c>
      <c r="D214" s="37" t="s">
        <v>341</v>
      </c>
      <c r="E214" s="61">
        <v>904215733</v>
      </c>
      <c r="F214" s="36" t="s">
        <v>16</v>
      </c>
      <c r="G214" s="38">
        <v>45720</v>
      </c>
      <c r="H214" s="10">
        <v>1.4434899999999999</v>
      </c>
      <c r="I214" s="10">
        <v>94</v>
      </c>
      <c r="J214" s="10">
        <v>189</v>
      </c>
      <c r="K214" s="2">
        <f>SUM(H214:J214)</f>
        <v>284.44349</v>
      </c>
      <c r="L214" s="2">
        <v>1.4434899999999999</v>
      </c>
      <c r="M214" s="2">
        <v>94</v>
      </c>
      <c r="N214" s="2">
        <v>189</v>
      </c>
      <c r="O214" s="2">
        <f>SUM(L214:N214)</f>
        <v>284.44349</v>
      </c>
    </row>
    <row r="215" spans="2:15" ht="12.95" customHeight="1" x14ac:dyDescent="0.2">
      <c r="B215" s="59"/>
      <c r="C215" s="56"/>
      <c r="D215" s="37"/>
      <c r="E215" s="61"/>
      <c r="F215" s="36"/>
      <c r="G215" s="38"/>
      <c r="H215" s="11">
        <f t="shared" ref="H215:O215" si="45">SUBTOTAL(9,H212:H214)</f>
        <v>5.729239999999999</v>
      </c>
      <c r="I215" s="11">
        <f t="shared" si="45"/>
        <v>219</v>
      </c>
      <c r="J215" s="11">
        <f t="shared" si="45"/>
        <v>560.59</v>
      </c>
      <c r="K215" s="11">
        <f t="shared" si="45"/>
        <v>785.31924000000004</v>
      </c>
      <c r="L215" s="11">
        <f t="shared" si="45"/>
        <v>5.729239999999999</v>
      </c>
      <c r="M215" s="11">
        <f t="shared" si="45"/>
        <v>201.79599999999999</v>
      </c>
      <c r="N215" s="11">
        <f t="shared" si="45"/>
        <v>435.23268000000002</v>
      </c>
      <c r="O215" s="11">
        <f t="shared" si="45"/>
        <v>642.75792000000001</v>
      </c>
    </row>
    <row r="216" spans="2:15" ht="12.95" customHeight="1" x14ac:dyDescent="0.2">
      <c r="B216" s="52"/>
      <c r="C216" s="56"/>
      <c r="D216" s="37"/>
      <c r="E216" s="61"/>
      <c r="F216" s="36"/>
      <c r="G216" s="71"/>
      <c r="H216" s="10"/>
      <c r="I216" s="10"/>
      <c r="J216" s="10"/>
      <c r="K216" s="10"/>
      <c r="L216" s="10"/>
      <c r="M216" s="10"/>
      <c r="N216" s="10"/>
      <c r="O216" s="10"/>
    </row>
    <row r="217" spans="2:15" ht="12.95" customHeight="1" x14ac:dyDescent="0.2">
      <c r="B217" s="59" t="s">
        <v>342</v>
      </c>
      <c r="C217" s="56" t="s">
        <v>531</v>
      </c>
      <c r="D217" s="89" t="s">
        <v>343</v>
      </c>
      <c r="E217" s="61"/>
      <c r="F217" s="36" t="s">
        <v>16</v>
      </c>
      <c r="G217" s="72" t="s">
        <v>344</v>
      </c>
      <c r="H217" s="19">
        <v>0</v>
      </c>
      <c r="I217" s="19">
        <v>4100</v>
      </c>
      <c r="J217" s="19">
        <f>4100+3577</f>
        <v>7677</v>
      </c>
      <c r="K217" s="19">
        <f>SUM(H217:J217)</f>
        <v>11777</v>
      </c>
      <c r="L217" s="19">
        <v>0</v>
      </c>
      <c r="M217" s="19">
        <v>2326.34</v>
      </c>
      <c r="N217" s="19">
        <v>2494.7394878103332</v>
      </c>
      <c r="O217" s="19">
        <f>SUM(L217:N217)</f>
        <v>4821.0794878103334</v>
      </c>
    </row>
    <row r="218" spans="2:15" ht="12.95" customHeight="1" x14ac:dyDescent="0.2">
      <c r="B218" s="59"/>
      <c r="C218" s="56"/>
      <c r="D218" s="37"/>
      <c r="E218" s="61"/>
      <c r="F218" s="36"/>
      <c r="G218" s="38"/>
      <c r="H218" s="19"/>
      <c r="I218" s="19"/>
      <c r="J218" s="19"/>
      <c r="K218" s="19"/>
      <c r="L218" s="19"/>
      <c r="M218" s="19"/>
      <c r="N218" s="19"/>
      <c r="O218" s="19"/>
    </row>
    <row r="219" spans="2:15" ht="12.95" customHeight="1" thickBot="1" x14ac:dyDescent="0.25">
      <c r="B219" s="56"/>
      <c r="C219" s="57" t="s">
        <v>345</v>
      </c>
      <c r="D219" s="37"/>
      <c r="E219" s="61"/>
      <c r="F219" s="36"/>
      <c r="G219" s="38"/>
      <c r="H219" s="13">
        <f t="shared" ref="H219:O219" si="46">SUBTOTAL(9,H35:H218)</f>
        <v>71387.816320000013</v>
      </c>
      <c r="I219" s="13">
        <f t="shared" si="46"/>
        <v>64842.053</v>
      </c>
      <c r="J219" s="13">
        <f t="shared" si="46"/>
        <v>70981.609000000011</v>
      </c>
      <c r="K219" s="13">
        <f t="shared" si="46"/>
        <v>207211.47831999985</v>
      </c>
      <c r="L219" s="13">
        <f t="shared" si="46"/>
        <v>69933.579793600016</v>
      </c>
      <c r="M219" s="13">
        <f t="shared" si="46"/>
        <v>62280.065140000006</v>
      </c>
      <c r="N219" s="13">
        <f t="shared" si="46"/>
        <v>64453.711167810354</v>
      </c>
      <c r="O219" s="13">
        <f t="shared" si="46"/>
        <v>196667.35610141017</v>
      </c>
    </row>
    <row r="220" spans="2:15" ht="12.95" customHeight="1" thickTop="1" x14ac:dyDescent="0.2">
      <c r="B220" s="56"/>
      <c r="C220" s="57"/>
      <c r="D220" s="37"/>
      <c r="E220" s="61"/>
      <c r="F220" s="36"/>
      <c r="G220" s="38"/>
      <c r="H220" s="17"/>
      <c r="I220" s="17"/>
      <c r="J220" s="17"/>
      <c r="K220" s="17"/>
      <c r="L220" s="17"/>
      <c r="M220" s="17"/>
      <c r="N220" s="17"/>
      <c r="O220" s="17"/>
    </row>
    <row r="221" spans="2:15" ht="18" x14ac:dyDescent="0.2">
      <c r="B221" s="73" t="s">
        <v>346</v>
      </c>
      <c r="C221" s="56"/>
      <c r="D221" s="37"/>
      <c r="E221" s="61"/>
      <c r="F221" s="36"/>
      <c r="G221" s="38"/>
      <c r="H221" s="8"/>
      <c r="I221" s="17"/>
      <c r="J221" s="17"/>
      <c r="K221" s="17"/>
      <c r="L221" s="17"/>
      <c r="M221" s="17"/>
      <c r="N221" s="17"/>
      <c r="O221" s="17"/>
    </row>
    <row r="222" spans="2:15" ht="12.95" customHeight="1" x14ac:dyDescent="0.2">
      <c r="B222" s="73"/>
      <c r="C222" s="56"/>
      <c r="D222" s="37"/>
      <c r="E222" s="61"/>
      <c r="F222" s="36"/>
      <c r="G222" s="38"/>
      <c r="H222" s="8"/>
      <c r="I222" s="17"/>
      <c r="J222" s="17"/>
      <c r="K222" s="17"/>
      <c r="L222" s="17"/>
      <c r="M222" s="17"/>
      <c r="N222" s="17"/>
      <c r="O222" s="17"/>
    </row>
    <row r="223" spans="2:15" ht="12.95" customHeight="1" x14ac:dyDescent="0.2">
      <c r="B223" s="55" t="s">
        <v>347</v>
      </c>
      <c r="C223" s="56" t="s">
        <v>348</v>
      </c>
      <c r="D223" s="37" t="s">
        <v>349</v>
      </c>
      <c r="E223" s="36"/>
      <c r="F223" s="36" t="s">
        <v>16</v>
      </c>
      <c r="G223" s="72" t="s">
        <v>344</v>
      </c>
      <c r="H223" s="1">
        <v>0</v>
      </c>
      <c r="I223" s="1">
        <v>5424.80375</v>
      </c>
      <c r="J223" s="17">
        <v>3368.77</v>
      </c>
      <c r="K223" s="1">
        <f>SUM(H223:J223)</f>
        <v>8793.5737499999996</v>
      </c>
      <c r="L223" s="1">
        <v>0</v>
      </c>
      <c r="M223" s="1">
        <v>5424.80375</v>
      </c>
      <c r="N223" s="1">
        <v>3368.77</v>
      </c>
      <c r="O223" s="1">
        <f>SUM(L223:N223)</f>
        <v>8793.5737499999996</v>
      </c>
    </row>
    <row r="224" spans="2:15" ht="12.95" customHeight="1" x14ac:dyDescent="0.2">
      <c r="B224" s="55" t="s">
        <v>350</v>
      </c>
      <c r="C224" s="56" t="s">
        <v>351</v>
      </c>
      <c r="D224" s="37" t="s">
        <v>352</v>
      </c>
      <c r="E224" s="36"/>
      <c r="F224" s="36" t="s">
        <v>16</v>
      </c>
      <c r="G224" s="72" t="s">
        <v>344</v>
      </c>
      <c r="H224" s="20">
        <v>0</v>
      </c>
      <c r="I224" s="20">
        <v>5701.2910000000002</v>
      </c>
      <c r="J224" s="26">
        <v>4351.1989999999996</v>
      </c>
      <c r="K224" s="20">
        <f>SUM(H224:J224)</f>
        <v>10052.49</v>
      </c>
      <c r="L224" s="20">
        <v>0</v>
      </c>
      <c r="M224" s="20">
        <v>5701.2910000000002</v>
      </c>
      <c r="N224" s="26">
        <v>4351.1989999999996</v>
      </c>
      <c r="O224" s="20">
        <f>SUM(L224:N224)</f>
        <v>10052.49</v>
      </c>
    </row>
    <row r="225" spans="2:15" ht="12.95" customHeight="1" x14ac:dyDescent="0.2">
      <c r="B225" s="55"/>
      <c r="C225" s="57" t="s">
        <v>353</v>
      </c>
      <c r="D225" s="37"/>
      <c r="E225" s="61"/>
      <c r="F225" s="36"/>
      <c r="G225" s="74"/>
      <c r="H225" s="21">
        <f t="shared" ref="H225:O225" si="47">SUBTOTAL(9,H223:H224)</f>
        <v>0</v>
      </c>
      <c r="I225" s="21">
        <f t="shared" si="47"/>
        <v>11126.09475</v>
      </c>
      <c r="J225" s="21">
        <f t="shared" si="47"/>
        <v>7719.9689999999991</v>
      </c>
      <c r="K225" s="21">
        <f t="shared" si="47"/>
        <v>18846.063750000001</v>
      </c>
      <c r="L225" s="21">
        <f t="shared" si="47"/>
        <v>0</v>
      </c>
      <c r="M225" s="21">
        <f t="shared" si="47"/>
        <v>11126.09475</v>
      </c>
      <c r="N225" s="21">
        <f t="shared" si="47"/>
        <v>7719.9689999999991</v>
      </c>
      <c r="O225" s="21">
        <f t="shared" si="47"/>
        <v>18846.063750000001</v>
      </c>
    </row>
    <row r="226" spans="2:15" ht="12.95" customHeight="1" x14ac:dyDescent="0.2">
      <c r="B226" s="55"/>
      <c r="C226" s="56"/>
      <c r="D226" s="37"/>
      <c r="E226" s="61"/>
      <c r="F226" s="36"/>
      <c r="G226" s="74"/>
      <c r="H226" s="17"/>
      <c r="I226" s="17"/>
      <c r="J226" s="17"/>
      <c r="K226" s="17"/>
      <c r="L226" s="17"/>
      <c r="M226" s="17"/>
      <c r="N226" s="17"/>
      <c r="O226" s="17"/>
    </row>
    <row r="227" spans="2:15" ht="12.95" customHeight="1" x14ac:dyDescent="0.2">
      <c r="B227" s="55" t="s">
        <v>354</v>
      </c>
      <c r="C227" s="56" t="s">
        <v>355</v>
      </c>
      <c r="D227" s="37" t="s">
        <v>356</v>
      </c>
      <c r="E227" s="61"/>
      <c r="F227" s="36" t="s">
        <v>16</v>
      </c>
      <c r="G227" s="72" t="s">
        <v>344</v>
      </c>
      <c r="H227" s="1">
        <v>0</v>
      </c>
      <c r="I227" s="1">
        <f t="shared" ref="I227:I236" si="48">M227</f>
        <v>6465.348</v>
      </c>
      <c r="J227" s="1">
        <f t="shared" ref="J227:J236" si="49">N227</f>
        <v>2605.9430000000002</v>
      </c>
      <c r="K227" s="1">
        <f t="shared" ref="K227:K238" si="50">SUM(H227:J227)</f>
        <v>9071.2910000000011</v>
      </c>
      <c r="L227" s="1">
        <v>0</v>
      </c>
      <c r="M227" s="1">
        <v>6465.348</v>
      </c>
      <c r="N227" s="1">
        <v>2605.9430000000002</v>
      </c>
      <c r="O227" s="1">
        <f t="shared" ref="O227:O238" si="51">SUM(L227:N227)</f>
        <v>9071.2910000000011</v>
      </c>
    </row>
    <row r="228" spans="2:15" ht="12.95" customHeight="1" x14ac:dyDescent="0.2">
      <c r="B228" s="55" t="s">
        <v>357</v>
      </c>
      <c r="C228" s="56" t="s">
        <v>358</v>
      </c>
      <c r="D228" s="37" t="s">
        <v>359</v>
      </c>
      <c r="E228" s="61"/>
      <c r="F228" s="36" t="s">
        <v>49</v>
      </c>
      <c r="G228" s="72" t="s">
        <v>344</v>
      </c>
      <c r="H228" s="17">
        <v>0</v>
      </c>
      <c r="I228" s="1">
        <f t="shared" si="48"/>
        <v>444.33145999999999</v>
      </c>
      <c r="J228" s="1">
        <f t="shared" si="49"/>
        <v>80.575000000000003</v>
      </c>
      <c r="K228" s="17">
        <f t="shared" si="50"/>
        <v>524.90646000000004</v>
      </c>
      <c r="L228" s="2">
        <v>0</v>
      </c>
      <c r="M228" s="1">
        <v>444.33145999999999</v>
      </c>
      <c r="N228" s="1">
        <v>80.575000000000003</v>
      </c>
      <c r="O228" s="17">
        <f t="shared" si="51"/>
        <v>524.90646000000004</v>
      </c>
    </row>
    <row r="229" spans="2:15" ht="12.95" customHeight="1" x14ac:dyDescent="0.2">
      <c r="B229" s="55" t="s">
        <v>360</v>
      </c>
      <c r="C229" s="56" t="s">
        <v>361</v>
      </c>
      <c r="D229" s="37" t="s">
        <v>362</v>
      </c>
      <c r="E229" s="61"/>
      <c r="F229" s="36" t="s">
        <v>16</v>
      </c>
      <c r="G229" s="72" t="s">
        <v>344</v>
      </c>
      <c r="H229" s="17">
        <v>0</v>
      </c>
      <c r="I229" s="1">
        <f t="shared" si="48"/>
        <v>10869.512130000001</v>
      </c>
      <c r="J229" s="1">
        <f t="shared" si="49"/>
        <v>7703.4589999999998</v>
      </c>
      <c r="K229" s="17">
        <f t="shared" si="50"/>
        <v>18572.971130000002</v>
      </c>
      <c r="L229" s="2">
        <v>0</v>
      </c>
      <c r="M229" s="1">
        <v>10869.512130000001</v>
      </c>
      <c r="N229" s="1">
        <v>7703.4589999999998</v>
      </c>
      <c r="O229" s="17">
        <f t="shared" si="51"/>
        <v>18572.971130000002</v>
      </c>
    </row>
    <row r="230" spans="2:15" ht="12.95" customHeight="1" x14ac:dyDescent="0.2">
      <c r="B230" s="55" t="s">
        <v>363</v>
      </c>
      <c r="C230" s="56" t="s">
        <v>364</v>
      </c>
      <c r="D230" s="37" t="s">
        <v>365</v>
      </c>
      <c r="E230" s="61"/>
      <c r="F230" s="36" t="s">
        <v>16</v>
      </c>
      <c r="G230" s="72" t="s">
        <v>344</v>
      </c>
      <c r="H230" s="1">
        <v>0</v>
      </c>
      <c r="I230" s="1">
        <f t="shared" si="48"/>
        <v>131.10491589999998</v>
      </c>
      <c r="J230" s="1">
        <f t="shared" si="49"/>
        <v>671.32752310000001</v>
      </c>
      <c r="K230" s="1">
        <f t="shared" si="50"/>
        <v>802.43243899999993</v>
      </c>
      <c r="L230" s="1">
        <v>0</v>
      </c>
      <c r="M230" s="1">
        <v>131.10491589999998</v>
      </c>
      <c r="N230" s="1">
        <v>671.32752310000001</v>
      </c>
      <c r="O230" s="1">
        <f t="shared" si="51"/>
        <v>802.43243899999993</v>
      </c>
    </row>
    <row r="231" spans="2:15" ht="12.95" customHeight="1" x14ac:dyDescent="0.2">
      <c r="B231" s="55" t="s">
        <v>366</v>
      </c>
      <c r="C231" s="56" t="s">
        <v>367</v>
      </c>
      <c r="D231" s="37" t="s">
        <v>368</v>
      </c>
      <c r="E231" s="61"/>
      <c r="F231" s="36" t="s">
        <v>16</v>
      </c>
      <c r="G231" s="72" t="s">
        <v>344</v>
      </c>
      <c r="H231" s="17">
        <v>0</v>
      </c>
      <c r="I231" s="1">
        <f t="shared" si="48"/>
        <v>4056.9250000000002</v>
      </c>
      <c r="J231" s="1">
        <f t="shared" si="49"/>
        <v>1902.046</v>
      </c>
      <c r="K231" s="17">
        <f t="shared" si="50"/>
        <v>5958.9710000000005</v>
      </c>
      <c r="L231" s="2">
        <v>0</v>
      </c>
      <c r="M231" s="1">
        <v>4056.9250000000002</v>
      </c>
      <c r="N231" s="1">
        <v>1902.046</v>
      </c>
      <c r="O231" s="17">
        <f t="shared" si="51"/>
        <v>5958.9710000000005</v>
      </c>
    </row>
    <row r="232" spans="2:15" ht="12.95" customHeight="1" x14ac:dyDescent="0.2">
      <c r="B232" s="55">
        <v>8399</v>
      </c>
      <c r="C232" s="56" t="s">
        <v>369</v>
      </c>
      <c r="D232" s="37" t="s">
        <v>370</v>
      </c>
      <c r="E232" s="61"/>
      <c r="F232" s="36" t="s">
        <v>16</v>
      </c>
      <c r="G232" s="72" t="s">
        <v>344</v>
      </c>
      <c r="H232" s="17">
        <v>0</v>
      </c>
      <c r="I232" s="1">
        <f t="shared" si="48"/>
        <v>71.617000000000004</v>
      </c>
      <c r="J232" s="1">
        <f t="shared" si="49"/>
        <v>0</v>
      </c>
      <c r="K232" s="17">
        <f t="shared" si="50"/>
        <v>71.617000000000004</v>
      </c>
      <c r="L232" s="2">
        <v>0</v>
      </c>
      <c r="M232" s="1">
        <v>71.617000000000004</v>
      </c>
      <c r="N232" s="1">
        <v>0</v>
      </c>
      <c r="O232" s="17">
        <f t="shared" si="51"/>
        <v>71.617000000000004</v>
      </c>
    </row>
    <row r="233" spans="2:15" ht="12.95" customHeight="1" x14ac:dyDescent="0.2">
      <c r="B233" s="55" t="s">
        <v>371</v>
      </c>
      <c r="C233" s="56" t="s">
        <v>372</v>
      </c>
      <c r="D233" s="37" t="s">
        <v>373</v>
      </c>
      <c r="E233" s="61"/>
      <c r="F233" s="36" t="s">
        <v>16</v>
      </c>
      <c r="G233" s="72" t="s">
        <v>344</v>
      </c>
      <c r="H233" s="1">
        <v>0</v>
      </c>
      <c r="I233" s="1">
        <f t="shared" si="48"/>
        <v>3.1709999999999998</v>
      </c>
      <c r="J233" s="1">
        <f t="shared" si="49"/>
        <v>0</v>
      </c>
      <c r="K233" s="1">
        <f t="shared" si="50"/>
        <v>3.1709999999999998</v>
      </c>
      <c r="L233" s="1">
        <v>0</v>
      </c>
      <c r="M233" s="1">
        <v>3.1709999999999998</v>
      </c>
      <c r="N233" s="1">
        <v>0</v>
      </c>
      <c r="O233" s="1">
        <f t="shared" si="51"/>
        <v>3.1709999999999998</v>
      </c>
    </row>
    <row r="234" spans="2:15" ht="12.95" customHeight="1" x14ac:dyDescent="0.2">
      <c r="B234" s="55" t="s">
        <v>374</v>
      </c>
      <c r="C234" s="56" t="s">
        <v>375</v>
      </c>
      <c r="D234" s="37" t="s">
        <v>376</v>
      </c>
      <c r="E234" s="61"/>
      <c r="F234" s="36" t="s">
        <v>16</v>
      </c>
      <c r="G234" s="72" t="s">
        <v>344</v>
      </c>
      <c r="H234" s="17">
        <v>0</v>
      </c>
      <c r="I234" s="1">
        <f t="shared" si="48"/>
        <v>549.64300000000003</v>
      </c>
      <c r="J234" s="1">
        <f t="shared" si="49"/>
        <v>1238.8931</v>
      </c>
      <c r="K234" s="17">
        <f t="shared" si="50"/>
        <v>1788.5361</v>
      </c>
      <c r="L234" s="2">
        <v>0</v>
      </c>
      <c r="M234" s="1">
        <v>549.64300000000003</v>
      </c>
      <c r="N234" s="1">
        <v>1238.8931</v>
      </c>
      <c r="O234" s="17">
        <f t="shared" si="51"/>
        <v>1788.5361</v>
      </c>
    </row>
    <row r="235" spans="2:15" ht="12.95" customHeight="1" x14ac:dyDescent="0.2">
      <c r="B235" s="55" t="s">
        <v>377</v>
      </c>
      <c r="C235" s="56" t="s">
        <v>378</v>
      </c>
      <c r="D235" s="37" t="s">
        <v>379</v>
      </c>
      <c r="E235" s="61"/>
      <c r="F235" s="36" t="s">
        <v>16</v>
      </c>
      <c r="G235" s="72" t="s">
        <v>344</v>
      </c>
      <c r="H235" s="1">
        <v>0</v>
      </c>
      <c r="I235" s="1">
        <f t="shared" si="48"/>
        <v>4213.7392874972684</v>
      </c>
      <c r="J235" s="1">
        <f t="shared" si="49"/>
        <v>5385.5592874929971</v>
      </c>
      <c r="K235" s="1">
        <f t="shared" si="50"/>
        <v>9599.2985749902655</v>
      </c>
      <c r="L235" s="1">
        <v>0</v>
      </c>
      <c r="M235" s="1">
        <v>4213.7392874972684</v>
      </c>
      <c r="N235" s="1">
        <v>5385.5592874929971</v>
      </c>
      <c r="O235" s="1">
        <f t="shared" si="51"/>
        <v>9599.2985749902655</v>
      </c>
    </row>
    <row r="236" spans="2:15" ht="12.95" customHeight="1" x14ac:dyDescent="0.2">
      <c r="B236" s="55" t="s">
        <v>380</v>
      </c>
      <c r="C236" s="56" t="s">
        <v>381</v>
      </c>
      <c r="D236" s="37" t="s">
        <v>382</v>
      </c>
      <c r="E236" s="61"/>
      <c r="F236" s="36" t="s">
        <v>16</v>
      </c>
      <c r="G236" s="72" t="s">
        <v>344</v>
      </c>
      <c r="H236" s="1">
        <v>0</v>
      </c>
      <c r="I236" s="1">
        <f t="shared" si="48"/>
        <v>292.613</v>
      </c>
      <c r="J236" s="1">
        <f t="shared" si="49"/>
        <v>0</v>
      </c>
      <c r="K236" s="1">
        <f t="shared" si="50"/>
        <v>292.613</v>
      </c>
      <c r="L236" s="1">
        <v>0</v>
      </c>
      <c r="M236" s="1">
        <v>292.613</v>
      </c>
      <c r="N236" s="1">
        <v>0</v>
      </c>
      <c r="O236" s="1">
        <f t="shared" si="51"/>
        <v>292.613</v>
      </c>
    </row>
    <row r="237" spans="2:15" ht="12.95" customHeight="1" x14ac:dyDescent="0.2">
      <c r="B237" s="55" t="s">
        <v>383</v>
      </c>
      <c r="C237" s="56" t="s">
        <v>384</v>
      </c>
      <c r="D237" s="37" t="s">
        <v>385</v>
      </c>
      <c r="E237" s="61"/>
      <c r="F237" s="36" t="s">
        <v>16</v>
      </c>
      <c r="G237" s="72" t="s">
        <v>344</v>
      </c>
      <c r="H237" s="17">
        <v>0</v>
      </c>
      <c r="I237" s="2">
        <v>8895.7791775987207</v>
      </c>
      <c r="J237" s="2">
        <v>17896.045247999999</v>
      </c>
      <c r="K237" s="17">
        <f t="shared" si="50"/>
        <v>26791.824425598719</v>
      </c>
      <c r="L237" s="17">
        <v>0</v>
      </c>
      <c r="M237" s="17">
        <v>3113.5227121595522</v>
      </c>
      <c r="N237" s="17">
        <v>6263.6158367999988</v>
      </c>
      <c r="O237" s="17">
        <f t="shared" si="51"/>
        <v>9377.1385489595505</v>
      </c>
    </row>
    <row r="238" spans="2:15" ht="12.95" customHeight="1" x14ac:dyDescent="0.2">
      <c r="B238" s="55" t="s">
        <v>386</v>
      </c>
      <c r="C238" s="56" t="s">
        <v>387</v>
      </c>
      <c r="D238" s="37" t="s">
        <v>388</v>
      </c>
      <c r="E238" s="61"/>
      <c r="F238" s="36" t="s">
        <v>16</v>
      </c>
      <c r="G238" s="72" t="s">
        <v>344</v>
      </c>
      <c r="H238" s="17">
        <v>0</v>
      </c>
      <c r="I238" s="2">
        <v>0</v>
      </c>
      <c r="J238" s="2">
        <v>7180</v>
      </c>
      <c r="K238" s="17">
        <f t="shared" si="50"/>
        <v>7180</v>
      </c>
      <c r="L238" s="17">
        <v>0</v>
      </c>
      <c r="M238" s="17">
        <v>0</v>
      </c>
      <c r="N238" s="17">
        <v>2513</v>
      </c>
      <c r="O238" s="17">
        <f t="shared" si="51"/>
        <v>2513</v>
      </c>
    </row>
    <row r="239" spans="2:15" ht="12.95" customHeight="1" x14ac:dyDescent="0.2">
      <c r="B239" s="75"/>
      <c r="C239" s="56"/>
      <c r="D239" s="37"/>
      <c r="E239" s="61"/>
      <c r="F239" s="36"/>
      <c r="G239" s="38"/>
      <c r="H239" s="17"/>
      <c r="I239" s="17"/>
      <c r="J239" s="17"/>
      <c r="K239" s="17"/>
      <c r="L239" s="17"/>
      <c r="M239" s="17"/>
      <c r="N239" s="17"/>
      <c r="O239" s="17"/>
    </row>
    <row r="240" spans="2:15" ht="12.95" customHeight="1" x14ac:dyDescent="0.2">
      <c r="B240" s="55" t="s">
        <v>389</v>
      </c>
      <c r="C240" s="56" t="s">
        <v>390</v>
      </c>
      <c r="D240" s="37" t="s">
        <v>391</v>
      </c>
      <c r="E240" s="61"/>
      <c r="F240" s="36" t="s">
        <v>16</v>
      </c>
      <c r="G240" s="72" t="s">
        <v>344</v>
      </c>
      <c r="H240" s="1"/>
      <c r="I240" s="2">
        <v>175</v>
      </c>
      <c r="J240" s="2">
        <v>125</v>
      </c>
      <c r="K240" s="17">
        <f>SUM(H240:J240)</f>
        <v>300</v>
      </c>
      <c r="L240" s="2">
        <v>0</v>
      </c>
      <c r="M240" s="2">
        <v>158.16500000000002</v>
      </c>
      <c r="N240" s="2">
        <v>112.97500000000001</v>
      </c>
      <c r="O240" s="17">
        <f>SUM(L240:N240)</f>
        <v>271.14000000000004</v>
      </c>
    </row>
    <row r="241" spans="2:15" ht="12.95" customHeight="1" x14ac:dyDescent="0.2">
      <c r="B241" s="55" t="s">
        <v>389</v>
      </c>
      <c r="C241" s="56" t="s">
        <v>392</v>
      </c>
      <c r="D241" s="37" t="s">
        <v>393</v>
      </c>
      <c r="E241" s="61"/>
      <c r="F241" s="36" t="s">
        <v>16</v>
      </c>
      <c r="G241" s="72" t="s">
        <v>344</v>
      </c>
      <c r="H241" s="17">
        <v>0</v>
      </c>
      <c r="I241" s="2">
        <v>11500</v>
      </c>
      <c r="J241" s="2">
        <v>12000</v>
      </c>
      <c r="K241" s="17">
        <f>SUM(H241:J241)</f>
        <v>23500</v>
      </c>
      <c r="L241" s="17">
        <v>0</v>
      </c>
      <c r="M241" s="17">
        <v>7480.75</v>
      </c>
      <c r="N241" s="17">
        <v>7806</v>
      </c>
      <c r="O241" s="17">
        <f>SUM(L241:N241)</f>
        <v>15286.75</v>
      </c>
    </row>
    <row r="242" spans="2:15" ht="12.95" customHeight="1" x14ac:dyDescent="0.2">
      <c r="B242" s="55" t="s">
        <v>389</v>
      </c>
      <c r="C242" s="56" t="s">
        <v>394</v>
      </c>
      <c r="D242" s="37" t="s">
        <v>395</v>
      </c>
      <c r="E242" s="61"/>
      <c r="F242" s="36" t="s">
        <v>16</v>
      </c>
      <c r="G242" s="72" t="s">
        <v>344</v>
      </c>
      <c r="H242" s="18">
        <v>0</v>
      </c>
      <c r="I242" s="18">
        <v>3300</v>
      </c>
      <c r="J242" s="18">
        <v>3300</v>
      </c>
      <c r="K242" s="18">
        <f>SUM(H242:J242)</f>
        <v>6600</v>
      </c>
      <c r="L242" s="18">
        <v>0</v>
      </c>
      <c r="M242" s="18">
        <v>2582.25</v>
      </c>
      <c r="N242" s="18">
        <v>2582.25</v>
      </c>
      <c r="O242" s="18">
        <f>SUM(L242:N242)</f>
        <v>5164.5</v>
      </c>
    </row>
    <row r="243" spans="2:15" ht="12.95" customHeight="1" x14ac:dyDescent="0.2">
      <c r="B243" s="55" t="s">
        <v>389</v>
      </c>
      <c r="C243" s="57" t="s">
        <v>396</v>
      </c>
      <c r="D243" s="37"/>
      <c r="E243" s="61"/>
      <c r="F243" s="36"/>
      <c r="G243" s="74"/>
      <c r="H243" s="22">
        <f t="shared" ref="H243:O243" si="52">SUBTOTAL(9,H240:H242)</f>
        <v>0</v>
      </c>
      <c r="I243" s="22">
        <f t="shared" si="52"/>
        <v>14975</v>
      </c>
      <c r="J243" s="22">
        <f t="shared" si="52"/>
        <v>15425</v>
      </c>
      <c r="K243" s="22">
        <f t="shared" si="52"/>
        <v>30400</v>
      </c>
      <c r="L243" s="22">
        <f t="shared" si="52"/>
        <v>0</v>
      </c>
      <c r="M243" s="22">
        <f t="shared" si="52"/>
        <v>10221.165000000001</v>
      </c>
      <c r="N243" s="22">
        <f t="shared" si="52"/>
        <v>10501.225</v>
      </c>
      <c r="O243" s="22">
        <f t="shared" si="52"/>
        <v>20722.39</v>
      </c>
    </row>
    <row r="244" spans="2:15" ht="12.95" customHeight="1" x14ac:dyDescent="0.2">
      <c r="B244" s="55"/>
      <c r="C244" s="56"/>
      <c r="D244" s="37"/>
      <c r="E244" s="61"/>
      <c r="F244" s="36"/>
      <c r="G244" s="74"/>
      <c r="H244" s="17"/>
      <c r="I244" s="17"/>
      <c r="J244" s="17"/>
      <c r="K244" s="17"/>
      <c r="L244" s="17"/>
      <c r="M244" s="17"/>
      <c r="N244" s="17"/>
      <c r="O244" s="17"/>
    </row>
    <row r="245" spans="2:15" ht="12.95" customHeight="1" x14ac:dyDescent="0.2">
      <c r="B245" s="76" t="s">
        <v>397</v>
      </c>
      <c r="C245" s="56"/>
      <c r="D245" s="37"/>
      <c r="E245" s="61"/>
      <c r="F245" s="36"/>
      <c r="G245" s="74"/>
      <c r="H245" s="17"/>
      <c r="I245" s="17"/>
      <c r="J245" s="17"/>
      <c r="K245" s="17"/>
      <c r="L245" s="17"/>
      <c r="M245" s="17"/>
      <c r="N245" s="17"/>
      <c r="O245" s="17"/>
    </row>
    <row r="246" spans="2:15" ht="12.95" customHeight="1" x14ac:dyDescent="0.2">
      <c r="B246" s="76"/>
      <c r="C246" s="56"/>
      <c r="D246" s="37"/>
      <c r="E246" s="61"/>
      <c r="F246" s="36"/>
      <c r="G246" s="74"/>
      <c r="H246" s="17"/>
      <c r="I246" s="17"/>
      <c r="J246" s="17"/>
      <c r="K246" s="17"/>
      <c r="L246" s="17"/>
      <c r="M246" s="17"/>
      <c r="N246" s="17"/>
      <c r="O246" s="17"/>
    </row>
    <row r="247" spans="2:15" ht="12.95" customHeight="1" x14ac:dyDescent="0.2">
      <c r="B247" s="55" t="s">
        <v>398</v>
      </c>
      <c r="C247" s="56" t="s">
        <v>399</v>
      </c>
      <c r="D247" s="37" t="s">
        <v>400</v>
      </c>
      <c r="E247" s="61"/>
      <c r="F247" s="36" t="s">
        <v>16</v>
      </c>
      <c r="G247" s="72" t="s">
        <v>344</v>
      </c>
      <c r="H247" s="17">
        <v>0</v>
      </c>
      <c r="I247" s="17">
        <v>11869.095325852315</v>
      </c>
      <c r="J247" s="17">
        <v>22370.859786438657</v>
      </c>
      <c r="K247" s="17">
        <f>SUM(H247:J247)</f>
        <v>34239.955112290976</v>
      </c>
      <c r="L247" s="17">
        <v>0</v>
      </c>
      <c r="M247" s="17">
        <v>7338.6616399744862</v>
      </c>
      <c r="N247" s="17">
        <v>13831.902605955021</v>
      </c>
      <c r="O247" s="17">
        <f>SUM(L247:N247)</f>
        <v>21170.564245929509</v>
      </c>
    </row>
    <row r="248" spans="2:15" ht="12.95" customHeight="1" x14ac:dyDescent="0.2">
      <c r="B248" s="55" t="s">
        <v>398</v>
      </c>
      <c r="C248" s="56" t="s">
        <v>399</v>
      </c>
      <c r="D248" s="37" t="s">
        <v>401</v>
      </c>
      <c r="E248" s="61"/>
      <c r="F248" s="36" t="s">
        <v>16</v>
      </c>
      <c r="G248" s="72" t="s">
        <v>344</v>
      </c>
      <c r="H248" s="17">
        <v>0</v>
      </c>
      <c r="I248" s="17">
        <v>7922.28</v>
      </c>
      <c r="J248" s="17">
        <v>0</v>
      </c>
      <c r="K248" s="17">
        <f>SUM(H248:J248)</f>
        <v>7922.28</v>
      </c>
      <c r="L248" s="17">
        <v>0</v>
      </c>
      <c r="M248" s="17">
        <v>4740.8084383777168</v>
      </c>
      <c r="N248" s="17">
        <v>0</v>
      </c>
      <c r="O248" s="17">
        <f>SUM(L248:N248)</f>
        <v>4740.8084383777168</v>
      </c>
    </row>
    <row r="249" spans="2:15" ht="12.6" customHeight="1" x14ac:dyDescent="0.2">
      <c r="B249" s="55" t="s">
        <v>402</v>
      </c>
      <c r="C249" s="56" t="s">
        <v>403</v>
      </c>
      <c r="D249" s="37" t="s">
        <v>404</v>
      </c>
      <c r="E249" s="61"/>
      <c r="F249" s="36" t="s">
        <v>16</v>
      </c>
      <c r="G249" s="72" t="s">
        <v>344</v>
      </c>
      <c r="H249" s="1">
        <v>0</v>
      </c>
      <c r="I249" s="1">
        <f>M249</f>
        <v>98.304680000000005</v>
      </c>
      <c r="J249" s="1">
        <f>N249</f>
        <v>2397.1620800000001</v>
      </c>
      <c r="K249" s="1">
        <f>SUM(H249:J249)</f>
        <v>2495.4667600000002</v>
      </c>
      <c r="L249" s="1">
        <v>0</v>
      </c>
      <c r="M249" s="1">
        <v>98.304680000000005</v>
      </c>
      <c r="N249" s="1">
        <v>2397.1620800000001</v>
      </c>
      <c r="O249" s="1">
        <f>SUM(L249:N249)</f>
        <v>2495.4667600000002</v>
      </c>
    </row>
    <row r="250" spans="2:15" ht="12.95" customHeight="1" x14ac:dyDescent="0.2">
      <c r="B250" s="55"/>
      <c r="C250" s="57"/>
      <c r="D250" s="37"/>
      <c r="E250" s="61"/>
      <c r="F250" s="36"/>
      <c r="G250" s="74"/>
      <c r="H250" s="17"/>
      <c r="I250" s="17"/>
      <c r="J250" s="17"/>
      <c r="K250" s="17"/>
      <c r="L250" s="17"/>
      <c r="M250" s="17"/>
      <c r="N250" s="17"/>
      <c r="O250" s="17"/>
    </row>
    <row r="251" spans="2:15" ht="12.95" customHeight="1" x14ac:dyDescent="0.2">
      <c r="B251" s="55" t="s">
        <v>405</v>
      </c>
      <c r="C251" s="56" t="s">
        <v>406</v>
      </c>
      <c r="D251" s="63" t="s">
        <v>407</v>
      </c>
      <c r="E251" s="36">
        <v>902210275</v>
      </c>
      <c r="F251" s="36" t="s">
        <v>16</v>
      </c>
      <c r="G251" s="38">
        <v>45195</v>
      </c>
      <c r="H251" s="2">
        <v>0</v>
      </c>
      <c r="I251" s="2">
        <v>35.99</v>
      </c>
      <c r="J251" s="2">
        <v>0</v>
      </c>
      <c r="K251" s="2">
        <f t="shared" ref="K251:K262" si="53">SUM(H251:J251)</f>
        <v>35.99</v>
      </c>
      <c r="L251" s="2">
        <v>0</v>
      </c>
      <c r="M251" s="2">
        <v>30.2316</v>
      </c>
      <c r="N251" s="2">
        <v>0</v>
      </c>
      <c r="O251" s="2">
        <f t="shared" ref="O251:O262" si="54">SUM(L251:N251)</f>
        <v>30.2316</v>
      </c>
    </row>
    <row r="252" spans="2:15" ht="12.95" customHeight="1" x14ac:dyDescent="0.2">
      <c r="B252" s="55" t="s">
        <v>405</v>
      </c>
      <c r="C252" s="56" t="s">
        <v>408</v>
      </c>
      <c r="D252" s="63" t="s">
        <v>409</v>
      </c>
      <c r="E252" s="36">
        <v>902210277</v>
      </c>
      <c r="F252" s="36" t="s">
        <v>16</v>
      </c>
      <c r="G252" s="38">
        <v>45195</v>
      </c>
      <c r="H252" s="2">
        <v>0</v>
      </c>
      <c r="I252" s="2">
        <v>161.286</v>
      </c>
      <c r="J252" s="2">
        <v>0</v>
      </c>
      <c r="K252" s="2">
        <f t="shared" si="53"/>
        <v>161.286</v>
      </c>
      <c r="L252" s="2">
        <v>0</v>
      </c>
      <c r="M252" s="2">
        <v>161.286</v>
      </c>
      <c r="N252" s="2">
        <v>0</v>
      </c>
      <c r="O252" s="2">
        <f t="shared" si="54"/>
        <v>161.286</v>
      </c>
    </row>
    <row r="253" spans="2:15" ht="12.95" customHeight="1" x14ac:dyDescent="0.2">
      <c r="B253" s="55" t="s">
        <v>405</v>
      </c>
      <c r="C253" s="56" t="s">
        <v>410</v>
      </c>
      <c r="D253" s="63" t="s">
        <v>411</v>
      </c>
      <c r="E253" s="36">
        <v>902210452</v>
      </c>
      <c r="F253" s="36" t="s">
        <v>16</v>
      </c>
      <c r="G253" s="38">
        <v>45412</v>
      </c>
      <c r="H253" s="2">
        <v>3110.3267400000004</v>
      </c>
      <c r="I253" s="2">
        <v>2227.884</v>
      </c>
      <c r="J253" s="2">
        <v>0</v>
      </c>
      <c r="K253" s="2">
        <f t="shared" si="53"/>
        <v>5338.2107400000004</v>
      </c>
      <c r="L253" s="2">
        <v>3110.3267400000004</v>
      </c>
      <c r="M253" s="2">
        <v>2227.884</v>
      </c>
      <c r="N253" s="2">
        <v>0</v>
      </c>
      <c r="O253" s="2">
        <f t="shared" si="54"/>
        <v>5338.2107400000004</v>
      </c>
    </row>
    <row r="254" spans="2:15" ht="12.95" customHeight="1" x14ac:dyDescent="0.2">
      <c r="B254" s="55" t="s">
        <v>405</v>
      </c>
      <c r="C254" s="56" t="s">
        <v>412</v>
      </c>
      <c r="D254" s="63" t="s">
        <v>413</v>
      </c>
      <c r="E254" s="36">
        <v>902210453</v>
      </c>
      <c r="F254" s="36" t="s">
        <v>16</v>
      </c>
      <c r="G254" s="38">
        <v>45412</v>
      </c>
      <c r="H254" s="2">
        <v>2050.8606299999992</v>
      </c>
      <c r="I254" s="2">
        <v>3056.5749999999998</v>
      </c>
      <c r="J254" s="2">
        <v>0</v>
      </c>
      <c r="K254" s="2">
        <f t="shared" si="53"/>
        <v>5107.435629999999</v>
      </c>
      <c r="L254" s="2">
        <v>1825.2659606999994</v>
      </c>
      <c r="M254" s="2">
        <v>2720.3517499999998</v>
      </c>
      <c r="N254" s="2">
        <v>0</v>
      </c>
      <c r="O254" s="2">
        <f t="shared" si="54"/>
        <v>4545.6177106999994</v>
      </c>
    </row>
    <row r="255" spans="2:15" ht="12.95" customHeight="1" x14ac:dyDescent="0.2">
      <c r="B255" s="55" t="s">
        <v>405</v>
      </c>
      <c r="C255" s="56" t="s">
        <v>414</v>
      </c>
      <c r="D255" s="63" t="s">
        <v>415</v>
      </c>
      <c r="E255" s="36">
        <v>903511341</v>
      </c>
      <c r="F255" s="36" t="s">
        <v>16</v>
      </c>
      <c r="G255" s="38">
        <v>45652</v>
      </c>
      <c r="H255" s="2">
        <v>999.57883000000038</v>
      </c>
      <c r="I255" s="2">
        <v>4627.2</v>
      </c>
      <c r="J255" s="2">
        <v>7756.2219999999998</v>
      </c>
      <c r="K255" s="2">
        <f t="shared" si="53"/>
        <v>13383.000830000001</v>
      </c>
      <c r="L255" s="2">
        <v>399.83153200000015</v>
      </c>
      <c r="M255" s="2">
        <v>1850.88</v>
      </c>
      <c r="N255" s="2">
        <v>3102.4888000000001</v>
      </c>
      <c r="O255" s="2">
        <f t="shared" si="54"/>
        <v>5353.2003320000003</v>
      </c>
    </row>
    <row r="256" spans="2:15" ht="12.95" customHeight="1" x14ac:dyDescent="0.2">
      <c r="B256" s="55" t="s">
        <v>405</v>
      </c>
      <c r="C256" s="56" t="s">
        <v>416</v>
      </c>
      <c r="D256" s="37" t="s">
        <v>417</v>
      </c>
      <c r="E256" s="36">
        <v>903897059</v>
      </c>
      <c r="F256" s="36" t="s">
        <v>16</v>
      </c>
      <c r="G256" s="38">
        <v>45702</v>
      </c>
      <c r="H256" s="2">
        <v>311.42448999999993</v>
      </c>
      <c r="I256" s="2">
        <v>404.584</v>
      </c>
      <c r="J256" s="2">
        <v>4998.0219999999999</v>
      </c>
      <c r="K256" s="2">
        <f t="shared" si="53"/>
        <v>5714.0304900000001</v>
      </c>
      <c r="L256" s="2">
        <v>292.70787815099993</v>
      </c>
      <c r="M256" s="2">
        <v>380.26850159999998</v>
      </c>
      <c r="N256" s="2">
        <v>4697.6408777999995</v>
      </c>
      <c r="O256" s="2">
        <f t="shared" si="54"/>
        <v>5370.6172575509991</v>
      </c>
    </row>
    <row r="257" spans="2:15" ht="12.95" customHeight="1" x14ac:dyDescent="0.2">
      <c r="B257" s="55" t="s">
        <v>405</v>
      </c>
      <c r="C257" s="60" t="s">
        <v>418</v>
      </c>
      <c r="D257" s="53" t="s">
        <v>417</v>
      </c>
      <c r="E257" s="62">
        <v>903897060</v>
      </c>
      <c r="F257" s="36" t="s">
        <v>16</v>
      </c>
      <c r="G257" s="38">
        <v>45888</v>
      </c>
      <c r="H257" s="2">
        <v>25.458560000000006</v>
      </c>
      <c r="I257" s="2">
        <v>880.38400000000001</v>
      </c>
      <c r="J257" s="2">
        <v>2398.3539999999998</v>
      </c>
      <c r="K257" s="2">
        <f t="shared" si="53"/>
        <v>3304.1965599999999</v>
      </c>
      <c r="L257" s="2">
        <v>25.458560000000006</v>
      </c>
      <c r="M257" s="2">
        <v>880.38400000000001</v>
      </c>
      <c r="N257" s="2">
        <v>2398.3539999999998</v>
      </c>
      <c r="O257" s="2">
        <f t="shared" si="54"/>
        <v>3304.1965599999999</v>
      </c>
    </row>
    <row r="258" spans="2:15" ht="12.95" customHeight="1" x14ac:dyDescent="0.2">
      <c r="B258" s="55" t="s">
        <v>405</v>
      </c>
      <c r="C258" s="56" t="s">
        <v>419</v>
      </c>
      <c r="D258" s="63" t="s">
        <v>417</v>
      </c>
      <c r="E258" s="36">
        <v>903864281</v>
      </c>
      <c r="F258" s="36" t="s">
        <v>16</v>
      </c>
      <c r="G258" s="38">
        <v>45460</v>
      </c>
      <c r="H258" s="2">
        <v>26.642079999999993</v>
      </c>
      <c r="I258" s="2">
        <v>1555.2239999999999</v>
      </c>
      <c r="J258" s="2">
        <v>0</v>
      </c>
      <c r="K258" s="2">
        <f t="shared" si="53"/>
        <v>1581.86608</v>
      </c>
      <c r="L258" s="2">
        <v>6.2315825119999984</v>
      </c>
      <c r="M258" s="2">
        <v>363.7668936</v>
      </c>
      <c r="N258" s="2">
        <v>0</v>
      </c>
      <c r="O258" s="2">
        <f t="shared" si="54"/>
        <v>369.99847611199999</v>
      </c>
    </row>
    <row r="259" spans="2:15" ht="12.95" customHeight="1" x14ac:dyDescent="0.2">
      <c r="B259" s="55" t="s">
        <v>405</v>
      </c>
      <c r="C259" s="56" t="s">
        <v>420</v>
      </c>
      <c r="D259" s="63" t="s">
        <v>407</v>
      </c>
      <c r="E259" s="36">
        <v>903897669</v>
      </c>
      <c r="F259" s="36" t="s">
        <v>16</v>
      </c>
      <c r="G259" s="38">
        <v>45785</v>
      </c>
      <c r="H259" s="2">
        <v>26.631480000000007</v>
      </c>
      <c r="I259" s="2">
        <v>669.72299999999996</v>
      </c>
      <c r="J259" s="2">
        <v>2684.268</v>
      </c>
      <c r="K259" s="2">
        <f t="shared" si="53"/>
        <v>3380.62248</v>
      </c>
      <c r="L259" s="2">
        <v>26.631480000000007</v>
      </c>
      <c r="M259" s="2">
        <v>669.72299999999996</v>
      </c>
      <c r="N259" s="2">
        <v>2684.268</v>
      </c>
      <c r="O259" s="2">
        <f t="shared" si="54"/>
        <v>3380.62248</v>
      </c>
    </row>
    <row r="260" spans="2:15" ht="12.95" customHeight="1" x14ac:dyDescent="0.2">
      <c r="B260" s="55" t="s">
        <v>405</v>
      </c>
      <c r="C260" s="56" t="s">
        <v>421</v>
      </c>
      <c r="D260" s="63" t="s">
        <v>417</v>
      </c>
      <c r="E260" s="36">
        <v>903907357</v>
      </c>
      <c r="F260" s="36" t="s">
        <v>16</v>
      </c>
      <c r="G260" s="38">
        <v>45565</v>
      </c>
      <c r="H260" s="2">
        <v>175.95298</v>
      </c>
      <c r="I260" s="2">
        <v>937.57500000000005</v>
      </c>
      <c r="J260" s="2">
        <v>217.13800000000001</v>
      </c>
      <c r="K260" s="2">
        <f t="shared" si="53"/>
        <v>1330.66598</v>
      </c>
      <c r="L260" s="2">
        <v>54.545423800000002</v>
      </c>
      <c r="M260" s="2">
        <v>290.64825000000002</v>
      </c>
      <c r="N260" s="2">
        <v>67.312780000000004</v>
      </c>
      <c r="O260" s="2">
        <f t="shared" si="54"/>
        <v>412.50645380000003</v>
      </c>
    </row>
    <row r="261" spans="2:15" ht="12.95" customHeight="1" x14ac:dyDescent="0.2">
      <c r="B261" s="55" t="s">
        <v>405</v>
      </c>
      <c r="C261" s="56" t="s">
        <v>422</v>
      </c>
      <c r="D261" s="63" t="s">
        <v>417</v>
      </c>
      <c r="E261" s="36">
        <v>903978044</v>
      </c>
      <c r="F261" s="36" t="s">
        <v>16</v>
      </c>
      <c r="G261" s="38">
        <v>45544</v>
      </c>
      <c r="H261" s="2">
        <v>45.045420000000007</v>
      </c>
      <c r="I261" s="2">
        <v>876.95500000000004</v>
      </c>
      <c r="J261" s="2">
        <v>360.6</v>
      </c>
      <c r="K261" s="2">
        <f t="shared" si="53"/>
        <v>1282.6004200000002</v>
      </c>
      <c r="L261" s="2">
        <v>5.3964413160000007</v>
      </c>
      <c r="M261" s="2">
        <v>105.05920900000001</v>
      </c>
      <c r="N261" s="2">
        <v>43.199880000000007</v>
      </c>
      <c r="O261" s="2">
        <f t="shared" si="54"/>
        <v>153.65553031600001</v>
      </c>
    </row>
    <row r="262" spans="2:15" ht="12.95" customHeight="1" x14ac:dyDescent="0.2">
      <c r="B262" s="59" t="s">
        <v>405</v>
      </c>
      <c r="C262" s="56" t="s">
        <v>423</v>
      </c>
      <c r="D262" s="63" t="s">
        <v>417</v>
      </c>
      <c r="E262" s="61">
        <v>903885784</v>
      </c>
      <c r="F262" s="36" t="s">
        <v>49</v>
      </c>
      <c r="G262" s="38">
        <v>45383</v>
      </c>
      <c r="H262" s="2">
        <v>35.90264999999998</v>
      </c>
      <c r="I262" s="2">
        <v>344.09699999999998</v>
      </c>
      <c r="J262" s="2">
        <v>0</v>
      </c>
      <c r="K262" s="2">
        <f t="shared" si="53"/>
        <v>379.99964999999997</v>
      </c>
      <c r="L262" s="2">
        <v>8.9182182599999962</v>
      </c>
      <c r="M262" s="2">
        <v>85.473694800000004</v>
      </c>
      <c r="N262" s="2">
        <v>0</v>
      </c>
      <c r="O262" s="2">
        <f t="shared" si="54"/>
        <v>94.391913060000007</v>
      </c>
    </row>
    <row r="263" spans="2:15" ht="12.95" customHeight="1" x14ac:dyDescent="0.2">
      <c r="B263" s="55" t="s">
        <v>405</v>
      </c>
      <c r="C263" s="57" t="s">
        <v>424</v>
      </c>
      <c r="D263" s="63"/>
      <c r="E263" s="61"/>
      <c r="F263" s="36"/>
      <c r="G263" s="74"/>
      <c r="H263" s="11">
        <f t="shared" ref="H263:O263" si="55">SUBTOTAL(9,H251:H262)</f>
        <v>6807.8238600000004</v>
      </c>
      <c r="I263" s="11">
        <f t="shared" si="55"/>
        <v>15777.477000000001</v>
      </c>
      <c r="J263" s="11">
        <f t="shared" si="55"/>
        <v>18414.603999999996</v>
      </c>
      <c r="K263" s="11">
        <f t="shared" si="55"/>
        <v>40999.904859999995</v>
      </c>
      <c r="L263" s="11">
        <f t="shared" si="55"/>
        <v>5755.3138167390007</v>
      </c>
      <c r="M263" s="11">
        <f t="shared" si="55"/>
        <v>9765.9568989999989</v>
      </c>
      <c r="N263" s="11">
        <f t="shared" si="55"/>
        <v>12993.264337799999</v>
      </c>
      <c r="O263" s="11">
        <f t="shared" si="55"/>
        <v>28514.535053538999</v>
      </c>
    </row>
    <row r="264" spans="2:15" ht="12.95" customHeight="1" x14ac:dyDescent="0.2">
      <c r="B264" s="59"/>
      <c r="C264" s="57"/>
      <c r="D264" s="63"/>
      <c r="E264" s="61"/>
      <c r="F264" s="36"/>
      <c r="G264" s="74"/>
      <c r="H264" s="24"/>
      <c r="I264" s="24">
        <v>0</v>
      </c>
      <c r="J264" s="24">
        <v>0</v>
      </c>
      <c r="K264" s="18"/>
      <c r="L264" s="17"/>
      <c r="M264" s="17"/>
      <c r="N264" s="17"/>
      <c r="O264" s="17"/>
    </row>
    <row r="265" spans="2:15" ht="12.95" customHeight="1" x14ac:dyDescent="0.2">
      <c r="B265" s="59"/>
      <c r="C265" s="57" t="s">
        <v>425</v>
      </c>
      <c r="D265" s="63"/>
      <c r="E265" s="61"/>
      <c r="F265" s="36"/>
      <c r="G265" s="74"/>
      <c r="H265" s="11">
        <f t="shared" ref="H265:O265" si="56">SUBTOTAL(9,H247:H264)</f>
        <v>6807.8238600000004</v>
      </c>
      <c r="I265" s="11">
        <f t="shared" si="56"/>
        <v>35667.157005852321</v>
      </c>
      <c r="J265" s="11">
        <f t="shared" si="56"/>
        <v>43182.625866438655</v>
      </c>
      <c r="K265" s="11">
        <f t="shared" si="56"/>
        <v>85657.606732290995</v>
      </c>
      <c r="L265" s="11">
        <f t="shared" si="56"/>
        <v>5755.3138167390007</v>
      </c>
      <c r="M265" s="11">
        <f t="shared" si="56"/>
        <v>21943.731657352197</v>
      </c>
      <c r="N265" s="11">
        <f t="shared" si="56"/>
        <v>29222.329023755021</v>
      </c>
      <c r="O265" s="11">
        <f t="shared" si="56"/>
        <v>56921.374497846213</v>
      </c>
    </row>
    <row r="266" spans="2:15" ht="12.95" customHeight="1" x14ac:dyDescent="0.2">
      <c r="B266" s="55"/>
      <c r="C266" s="56"/>
      <c r="D266" s="37"/>
      <c r="E266" s="61"/>
      <c r="F266" s="36"/>
      <c r="G266" s="74"/>
      <c r="H266" s="74"/>
      <c r="I266" s="74"/>
      <c r="J266" s="74"/>
      <c r="K266" s="74"/>
      <c r="L266" s="74"/>
      <c r="M266" s="74"/>
      <c r="N266" s="74"/>
      <c r="O266" s="74"/>
    </row>
    <row r="267" spans="2:15" s="44" customFormat="1" ht="12.95" customHeight="1" thickBot="1" x14ac:dyDescent="0.25">
      <c r="B267" s="58"/>
      <c r="C267" s="57" t="s">
        <v>426</v>
      </c>
      <c r="D267" s="46"/>
      <c r="E267" s="51"/>
      <c r="F267" s="36"/>
      <c r="G267" s="38"/>
      <c r="H267" s="13">
        <f t="shared" ref="H267:O267" si="57">SUBTOTAL(9,H223:H266)</f>
        <v>6807.8238600000004</v>
      </c>
      <c r="I267" s="13">
        <f t="shared" si="57"/>
        <v>97762.035726848306</v>
      </c>
      <c r="J267" s="13">
        <f t="shared" si="57"/>
        <v>110991.44302503165</v>
      </c>
      <c r="K267" s="13">
        <f t="shared" si="57"/>
        <v>215561.30261187998</v>
      </c>
      <c r="L267" s="13">
        <f t="shared" si="57"/>
        <v>5755.3138167390007</v>
      </c>
      <c r="M267" s="13">
        <f t="shared" si="57"/>
        <v>73502.518912909043</v>
      </c>
      <c r="N267" s="13">
        <f t="shared" si="57"/>
        <v>75807.94177114802</v>
      </c>
      <c r="O267" s="13">
        <f t="shared" si="57"/>
        <v>155065.77450079602</v>
      </c>
    </row>
    <row r="268" spans="2:15" s="44" customFormat="1" ht="12.95" customHeight="1" thickTop="1" x14ac:dyDescent="0.2">
      <c r="B268" s="58"/>
      <c r="C268" s="57"/>
      <c r="D268" s="46"/>
      <c r="E268" s="51"/>
      <c r="F268" s="36"/>
      <c r="G268" s="38"/>
      <c r="H268" s="25"/>
      <c r="I268" s="25"/>
      <c r="J268" s="25"/>
      <c r="K268" s="25"/>
      <c r="L268" s="25"/>
      <c r="M268" s="25"/>
      <c r="N268" s="25"/>
      <c r="O268" s="25"/>
    </row>
    <row r="269" spans="2:15" s="44" customFormat="1" ht="18" x14ac:dyDescent="0.2">
      <c r="B269" s="48" t="s">
        <v>427</v>
      </c>
      <c r="C269" s="57"/>
      <c r="D269" s="46"/>
      <c r="E269" s="51"/>
      <c r="F269" s="36"/>
      <c r="G269" s="38"/>
      <c r="H269" s="14"/>
      <c r="I269" s="14"/>
      <c r="J269" s="14"/>
      <c r="K269" s="15"/>
      <c r="L269" s="14"/>
      <c r="M269" s="14"/>
      <c r="N269" s="14"/>
      <c r="O269" s="15"/>
    </row>
    <row r="270" spans="2:15" s="44" customFormat="1" ht="12.95" customHeight="1" x14ac:dyDescent="0.2">
      <c r="B270" s="55"/>
      <c r="C270" s="57"/>
      <c r="D270" s="46"/>
      <c r="E270" s="51"/>
      <c r="F270" s="36"/>
      <c r="G270" s="38"/>
      <c r="H270" s="14"/>
      <c r="I270" s="14"/>
      <c r="J270" s="14"/>
      <c r="K270" s="15"/>
      <c r="L270" s="14"/>
      <c r="M270" s="14"/>
      <c r="N270" s="14"/>
      <c r="O270" s="15"/>
    </row>
    <row r="271" spans="2:15" ht="12.95" customHeight="1" x14ac:dyDescent="0.2">
      <c r="B271" s="55" t="s">
        <v>428</v>
      </c>
      <c r="C271" s="56" t="s">
        <v>429</v>
      </c>
      <c r="D271" s="37" t="s">
        <v>430</v>
      </c>
      <c r="E271" s="36">
        <v>903109578</v>
      </c>
      <c r="F271" s="36" t="s">
        <v>16</v>
      </c>
      <c r="G271" s="38">
        <v>45393</v>
      </c>
      <c r="H271" s="2">
        <v>482.82327000000015</v>
      </c>
      <c r="I271" s="2">
        <v>750</v>
      </c>
      <c r="J271" s="2">
        <v>0</v>
      </c>
      <c r="K271" s="2">
        <f t="shared" ref="K271:K278" si="58">SUM(H271:J271)</f>
        <v>1232.8232700000001</v>
      </c>
      <c r="L271" s="2">
        <v>482.82327000000015</v>
      </c>
      <c r="M271" s="2">
        <v>750</v>
      </c>
      <c r="N271" s="2">
        <v>0</v>
      </c>
      <c r="O271" s="2">
        <f t="shared" ref="O271:O278" si="59">SUM(L271:N271)</f>
        <v>1232.8232700000001</v>
      </c>
    </row>
    <row r="272" spans="2:15" ht="12.95" customHeight="1" x14ac:dyDescent="0.2">
      <c r="B272" s="55" t="s">
        <v>428</v>
      </c>
      <c r="C272" s="56" t="s">
        <v>518</v>
      </c>
      <c r="D272" s="37" t="s">
        <v>519</v>
      </c>
      <c r="E272" s="36">
        <v>902699207</v>
      </c>
      <c r="F272" s="36" t="s">
        <v>16</v>
      </c>
      <c r="G272" s="38">
        <v>45393</v>
      </c>
      <c r="H272" s="2">
        <v>2557.1974499999978</v>
      </c>
      <c r="I272" s="2">
        <v>0</v>
      </c>
      <c r="J272" s="2">
        <v>0</v>
      </c>
      <c r="K272" s="2">
        <f t="shared" si="58"/>
        <v>2557.1974499999978</v>
      </c>
      <c r="L272" s="2">
        <v>2557.1974499999978</v>
      </c>
      <c r="M272" s="2">
        <v>0</v>
      </c>
      <c r="N272" s="2">
        <v>0</v>
      </c>
      <c r="O272" s="2">
        <f t="shared" si="59"/>
        <v>2557.1974499999978</v>
      </c>
    </row>
    <row r="273" spans="1:15" ht="12.95" customHeight="1" x14ac:dyDescent="0.2">
      <c r="B273" s="55" t="s">
        <v>428</v>
      </c>
      <c r="C273" s="56" t="s">
        <v>520</v>
      </c>
      <c r="D273" s="37" t="s">
        <v>521</v>
      </c>
      <c r="E273" s="36">
        <v>902699210</v>
      </c>
      <c r="F273" s="36" t="s">
        <v>16</v>
      </c>
      <c r="G273" s="38">
        <v>45393</v>
      </c>
      <c r="H273" s="2">
        <v>940.95645000000093</v>
      </c>
      <c r="I273" s="2">
        <v>0</v>
      </c>
      <c r="J273" s="2">
        <v>0</v>
      </c>
      <c r="K273" s="2">
        <f t="shared" si="58"/>
        <v>940.95645000000093</v>
      </c>
      <c r="L273" s="2">
        <v>940.95645000000093</v>
      </c>
      <c r="M273" s="2">
        <v>0</v>
      </c>
      <c r="N273" s="2">
        <v>0</v>
      </c>
      <c r="O273" s="2">
        <f t="shared" si="59"/>
        <v>940.95645000000093</v>
      </c>
    </row>
    <row r="274" spans="1:15" ht="12.95" customHeight="1" x14ac:dyDescent="0.2">
      <c r="B274" s="55" t="s">
        <v>428</v>
      </c>
      <c r="C274" s="56" t="s">
        <v>522</v>
      </c>
      <c r="D274" s="37" t="s">
        <v>523</v>
      </c>
      <c r="E274" s="36">
        <v>902699212</v>
      </c>
      <c r="F274" s="36" t="s">
        <v>16</v>
      </c>
      <c r="G274" s="38">
        <v>45394</v>
      </c>
      <c r="H274" s="2">
        <v>797.92343999999969</v>
      </c>
      <c r="I274" s="2">
        <v>0</v>
      </c>
      <c r="J274" s="2">
        <v>0</v>
      </c>
      <c r="K274" s="2">
        <f t="shared" si="58"/>
        <v>797.92343999999969</v>
      </c>
      <c r="L274" s="2">
        <v>797.92343999999969</v>
      </c>
      <c r="M274" s="2">
        <v>0</v>
      </c>
      <c r="N274" s="2">
        <v>0</v>
      </c>
      <c r="O274" s="2">
        <f t="shared" si="59"/>
        <v>797.92343999999969</v>
      </c>
    </row>
    <row r="275" spans="1:15" s="44" customFormat="1" ht="12.95" customHeight="1" x14ac:dyDescent="0.2">
      <c r="A275" s="87"/>
      <c r="B275" s="55" t="s">
        <v>428</v>
      </c>
      <c r="C275" s="56" t="s">
        <v>524</v>
      </c>
      <c r="D275" s="63" t="s">
        <v>519</v>
      </c>
      <c r="E275" s="36">
        <v>902699209</v>
      </c>
      <c r="F275" s="36" t="s">
        <v>16</v>
      </c>
      <c r="G275" s="38">
        <v>45394</v>
      </c>
      <c r="H275" s="2">
        <v>953.31238000000144</v>
      </c>
      <c r="I275" s="2">
        <v>0</v>
      </c>
      <c r="J275" s="2">
        <v>0</v>
      </c>
      <c r="K275" s="2">
        <f t="shared" si="58"/>
        <v>953.31238000000144</v>
      </c>
      <c r="L275" s="2">
        <v>953.31238000000144</v>
      </c>
      <c r="M275" s="2">
        <v>0</v>
      </c>
      <c r="N275" s="2">
        <v>0</v>
      </c>
      <c r="O275" s="2">
        <f t="shared" si="59"/>
        <v>953.31238000000144</v>
      </c>
    </row>
    <row r="276" spans="1:15" s="44" customFormat="1" ht="12.95" customHeight="1" x14ac:dyDescent="0.2">
      <c r="A276" s="87"/>
      <c r="B276" s="55" t="s">
        <v>428</v>
      </c>
      <c r="C276" s="56" t="s">
        <v>525</v>
      </c>
      <c r="D276" s="63" t="s">
        <v>526</v>
      </c>
      <c r="E276" s="36">
        <v>902699208</v>
      </c>
      <c r="F276" s="36" t="s">
        <v>16</v>
      </c>
      <c r="G276" s="38">
        <v>45394</v>
      </c>
      <c r="H276" s="2">
        <v>1296.0744399999996</v>
      </c>
      <c r="I276" s="2">
        <v>0</v>
      </c>
      <c r="J276" s="2">
        <v>0</v>
      </c>
      <c r="K276" s="2">
        <f t="shared" si="58"/>
        <v>1296.0744399999996</v>
      </c>
      <c r="L276" s="2">
        <v>1296.0744399999996</v>
      </c>
      <c r="M276" s="2">
        <v>0</v>
      </c>
      <c r="N276" s="2">
        <v>0</v>
      </c>
      <c r="O276" s="2">
        <f t="shared" si="59"/>
        <v>1296.0744399999996</v>
      </c>
    </row>
    <row r="277" spans="1:15" s="44" customFormat="1" ht="12.95" customHeight="1" x14ac:dyDescent="0.2">
      <c r="A277" s="87"/>
      <c r="B277" s="55" t="s">
        <v>428</v>
      </c>
      <c r="C277" s="56" t="s">
        <v>527</v>
      </c>
      <c r="D277" s="63" t="s">
        <v>528</v>
      </c>
      <c r="E277" s="36">
        <v>902699213</v>
      </c>
      <c r="F277" s="36" t="s">
        <v>16</v>
      </c>
      <c r="G277" s="38">
        <v>45393</v>
      </c>
      <c r="H277" s="2">
        <v>883.20170999999982</v>
      </c>
      <c r="I277" s="2">
        <v>0</v>
      </c>
      <c r="J277" s="2">
        <v>0</v>
      </c>
      <c r="K277" s="2">
        <f t="shared" si="58"/>
        <v>883.20170999999982</v>
      </c>
      <c r="L277" s="2">
        <v>883.20170999999982</v>
      </c>
      <c r="M277" s="2">
        <v>0</v>
      </c>
      <c r="N277" s="2">
        <v>0</v>
      </c>
      <c r="O277" s="2">
        <f t="shared" si="59"/>
        <v>883.20170999999982</v>
      </c>
    </row>
    <row r="278" spans="1:15" ht="12.95" customHeight="1" x14ac:dyDescent="0.2">
      <c r="B278" s="55" t="s">
        <v>428</v>
      </c>
      <c r="C278" s="56" t="s">
        <v>529</v>
      </c>
      <c r="D278" s="37" t="s">
        <v>528</v>
      </c>
      <c r="E278" s="36">
        <v>902699214</v>
      </c>
      <c r="F278" s="36" t="s">
        <v>16</v>
      </c>
      <c r="G278" s="38">
        <v>45393</v>
      </c>
      <c r="H278" s="2">
        <v>1665.6610800000003</v>
      </c>
      <c r="I278" s="2">
        <v>0</v>
      </c>
      <c r="J278" s="2">
        <v>0</v>
      </c>
      <c r="K278" s="2">
        <f t="shared" si="58"/>
        <v>1665.6610800000003</v>
      </c>
      <c r="L278" s="2">
        <v>1665.6610800000003</v>
      </c>
      <c r="M278" s="2">
        <v>0</v>
      </c>
      <c r="N278" s="2">
        <v>0</v>
      </c>
      <c r="O278" s="2">
        <f t="shared" si="59"/>
        <v>1665.6610800000003</v>
      </c>
    </row>
    <row r="279" spans="1:15" ht="12.95" customHeight="1" x14ac:dyDescent="0.2">
      <c r="B279" s="55">
        <v>8284</v>
      </c>
      <c r="C279" s="57" t="s">
        <v>431</v>
      </c>
      <c r="D279" s="37"/>
      <c r="E279" s="61"/>
      <c r="F279" s="36"/>
      <c r="G279" s="38"/>
      <c r="H279" s="27">
        <f t="shared" ref="H279:O279" si="60">SUBTOTAL(9,H271:H278)</f>
        <v>9577.1502199999995</v>
      </c>
      <c r="I279" s="27">
        <f t="shared" si="60"/>
        <v>750</v>
      </c>
      <c r="J279" s="27">
        <f t="shared" si="60"/>
        <v>0</v>
      </c>
      <c r="K279" s="27">
        <f t="shared" si="60"/>
        <v>10327.150219999998</v>
      </c>
      <c r="L279" s="27">
        <f t="shared" si="60"/>
        <v>9577.1502199999995</v>
      </c>
      <c r="M279" s="27">
        <f t="shared" si="60"/>
        <v>750</v>
      </c>
      <c r="N279" s="27">
        <f t="shared" si="60"/>
        <v>0</v>
      </c>
      <c r="O279" s="27">
        <f t="shared" si="60"/>
        <v>10327.150219999998</v>
      </c>
    </row>
    <row r="280" spans="1:15" ht="12.95" customHeight="1" x14ac:dyDescent="0.2">
      <c r="B280" s="55"/>
      <c r="C280" s="57"/>
      <c r="D280" s="37"/>
      <c r="E280" s="61"/>
      <c r="F280" s="36"/>
      <c r="G280" s="38"/>
      <c r="H280" s="25"/>
      <c r="I280" s="25"/>
      <c r="J280" s="25"/>
      <c r="K280" s="25"/>
      <c r="L280" s="25"/>
      <c r="M280" s="25"/>
      <c r="N280" s="25"/>
      <c r="O280" s="25"/>
    </row>
    <row r="281" spans="1:15" ht="12.95" customHeight="1" x14ac:dyDescent="0.2">
      <c r="B281" s="55" t="s">
        <v>432</v>
      </c>
      <c r="C281" s="56" t="s">
        <v>433</v>
      </c>
      <c r="D281" s="37" t="s">
        <v>434</v>
      </c>
      <c r="E281" s="36">
        <v>1070716</v>
      </c>
      <c r="F281" s="36" t="s">
        <v>16</v>
      </c>
      <c r="G281" s="38">
        <v>45796</v>
      </c>
      <c r="H281" s="2">
        <v>0</v>
      </c>
      <c r="I281" s="2">
        <v>0</v>
      </c>
      <c r="J281" s="2">
        <v>500</v>
      </c>
      <c r="K281" s="2">
        <f>SUM(H281:J281)</f>
        <v>500</v>
      </c>
      <c r="L281" s="2">
        <v>0</v>
      </c>
      <c r="M281" s="2">
        <v>0</v>
      </c>
      <c r="N281" s="2">
        <v>500</v>
      </c>
      <c r="O281" s="2">
        <f>SUM(L281:N281)</f>
        <v>500</v>
      </c>
    </row>
    <row r="282" spans="1:15" ht="12.95" customHeight="1" x14ac:dyDescent="0.2">
      <c r="B282" s="55" t="s">
        <v>432</v>
      </c>
      <c r="C282" s="56" t="s">
        <v>435</v>
      </c>
      <c r="D282" s="37" t="s">
        <v>434</v>
      </c>
      <c r="E282" s="61" t="s">
        <v>436</v>
      </c>
      <c r="F282" s="36" t="s">
        <v>16</v>
      </c>
      <c r="G282" s="38">
        <v>45796</v>
      </c>
      <c r="H282" s="2">
        <v>0</v>
      </c>
      <c r="I282" s="2">
        <v>0</v>
      </c>
      <c r="J282" s="2">
        <v>792</v>
      </c>
      <c r="K282" s="2">
        <f>SUM(H282:J282)</f>
        <v>792</v>
      </c>
      <c r="L282" s="2">
        <v>0</v>
      </c>
      <c r="M282" s="2">
        <v>0</v>
      </c>
      <c r="N282" s="2">
        <v>792</v>
      </c>
      <c r="O282" s="2">
        <f>SUM(L282:N282)</f>
        <v>792</v>
      </c>
    </row>
    <row r="283" spans="1:15" ht="12.95" customHeight="1" x14ac:dyDescent="0.2">
      <c r="B283" s="55" t="s">
        <v>432</v>
      </c>
      <c r="C283" s="56" t="s">
        <v>437</v>
      </c>
      <c r="D283" s="37" t="s">
        <v>434</v>
      </c>
      <c r="E283" s="36">
        <v>903333163</v>
      </c>
      <c r="F283" s="36" t="s">
        <v>16</v>
      </c>
      <c r="G283" s="38">
        <v>45796</v>
      </c>
      <c r="H283" s="2">
        <v>219.06456999999989</v>
      </c>
      <c r="I283" s="2">
        <v>150</v>
      </c>
      <c r="J283" s="2">
        <v>400</v>
      </c>
      <c r="K283" s="2">
        <f>SUM(H283:J283)</f>
        <v>769.06456999999989</v>
      </c>
      <c r="L283" s="2">
        <v>219.06456999999989</v>
      </c>
      <c r="M283" s="2">
        <v>150</v>
      </c>
      <c r="N283" s="2">
        <v>400</v>
      </c>
      <c r="O283" s="2">
        <f>SUM(L283:N283)</f>
        <v>769.06456999999989</v>
      </c>
    </row>
    <row r="284" spans="1:15" ht="12.95" customHeight="1" x14ac:dyDescent="0.2">
      <c r="B284" s="55" t="s">
        <v>432</v>
      </c>
      <c r="C284" s="56" t="s">
        <v>438</v>
      </c>
      <c r="D284" s="37" t="s">
        <v>439</v>
      </c>
      <c r="E284" s="36">
        <v>903333164</v>
      </c>
      <c r="F284" s="36" t="s">
        <v>16</v>
      </c>
      <c r="G284" s="38">
        <v>45796</v>
      </c>
      <c r="H284" s="2">
        <v>76.830060000000017</v>
      </c>
      <c r="I284" s="2">
        <v>200</v>
      </c>
      <c r="J284" s="2">
        <v>600</v>
      </c>
      <c r="K284" s="2">
        <f>SUM(H284:J284)</f>
        <v>876.83006</v>
      </c>
      <c r="L284" s="2">
        <v>76.830060000000017</v>
      </c>
      <c r="M284" s="2">
        <v>200</v>
      </c>
      <c r="N284" s="2">
        <v>600</v>
      </c>
      <c r="O284" s="2">
        <f>SUM(L284:N284)</f>
        <v>876.83006</v>
      </c>
    </row>
    <row r="285" spans="1:15" ht="12.95" customHeight="1" x14ac:dyDescent="0.2">
      <c r="B285" s="55" t="s">
        <v>432</v>
      </c>
      <c r="C285" s="56" t="s">
        <v>440</v>
      </c>
      <c r="D285" s="37" t="s">
        <v>439</v>
      </c>
      <c r="E285" s="36">
        <v>903333165</v>
      </c>
      <c r="F285" s="36" t="s">
        <v>16</v>
      </c>
      <c r="G285" s="38">
        <v>45796</v>
      </c>
      <c r="H285" s="2">
        <v>119.80753999999996</v>
      </c>
      <c r="I285" s="2">
        <v>150</v>
      </c>
      <c r="J285" s="2">
        <v>400</v>
      </c>
      <c r="K285" s="2">
        <f>SUM(H285:J285)</f>
        <v>669.80754000000002</v>
      </c>
      <c r="L285" s="2">
        <v>119.80753999999996</v>
      </c>
      <c r="M285" s="2">
        <v>150</v>
      </c>
      <c r="N285" s="2">
        <v>400</v>
      </c>
      <c r="O285" s="2">
        <f>SUM(L285:N285)</f>
        <v>669.80754000000002</v>
      </c>
    </row>
    <row r="286" spans="1:15" ht="12.95" customHeight="1" x14ac:dyDescent="0.2">
      <c r="B286" s="55" t="s">
        <v>432</v>
      </c>
      <c r="C286" s="57" t="s">
        <v>441</v>
      </c>
      <c r="D286" s="37"/>
      <c r="E286" s="36"/>
      <c r="F286" s="36"/>
      <c r="G286" s="38"/>
      <c r="H286" s="27">
        <f t="shared" ref="H286:O286" si="61">SUBTOTAL(9,H281:H285)</f>
        <v>415.70216999999985</v>
      </c>
      <c r="I286" s="27">
        <f t="shared" si="61"/>
        <v>500</v>
      </c>
      <c r="J286" s="27">
        <f t="shared" si="61"/>
        <v>2692</v>
      </c>
      <c r="K286" s="27">
        <f t="shared" si="61"/>
        <v>3607.7021699999996</v>
      </c>
      <c r="L286" s="27">
        <f t="shared" si="61"/>
        <v>415.70216999999985</v>
      </c>
      <c r="M286" s="27">
        <f t="shared" si="61"/>
        <v>500</v>
      </c>
      <c r="N286" s="27">
        <f t="shared" si="61"/>
        <v>2692</v>
      </c>
      <c r="O286" s="27">
        <f t="shared" si="61"/>
        <v>3607.7021699999996</v>
      </c>
    </row>
    <row r="287" spans="1:15" ht="12.95" customHeight="1" x14ac:dyDescent="0.2">
      <c r="B287" s="55"/>
      <c r="C287" s="56"/>
      <c r="D287" s="37"/>
      <c r="E287" s="36"/>
      <c r="F287" s="36"/>
      <c r="G287" s="38"/>
    </row>
    <row r="288" spans="1:15" ht="12.95" customHeight="1" x14ac:dyDescent="0.2">
      <c r="B288" s="55" t="s">
        <v>442</v>
      </c>
      <c r="C288" s="57" t="s">
        <v>443</v>
      </c>
      <c r="D288" s="37" t="s">
        <v>444</v>
      </c>
      <c r="E288" s="61"/>
      <c r="F288" s="36" t="s">
        <v>16</v>
      </c>
      <c r="G288" s="72" t="s">
        <v>344</v>
      </c>
      <c r="H288" s="17">
        <v>0</v>
      </c>
      <c r="I288" s="1">
        <f>M288</f>
        <v>1620.132331</v>
      </c>
      <c r="J288" s="1">
        <f>N288</f>
        <v>139.950919</v>
      </c>
      <c r="K288" s="17">
        <f>SUM(H288:J288)</f>
        <v>1760.0832500000001</v>
      </c>
      <c r="L288" s="17">
        <v>0</v>
      </c>
      <c r="M288" s="1">
        <v>1620.132331</v>
      </c>
      <c r="N288" s="1">
        <v>139.950919</v>
      </c>
      <c r="O288" s="17">
        <f>SUM(L288:N288)</f>
        <v>1760.0832500000001</v>
      </c>
    </row>
    <row r="289" spans="2:15" s="44" customFormat="1" ht="12.95" customHeight="1" thickBot="1" x14ac:dyDescent="0.25">
      <c r="B289" s="77"/>
      <c r="C289" s="57" t="s">
        <v>445</v>
      </c>
      <c r="D289" s="37"/>
      <c r="E289" s="61"/>
      <c r="F289" s="36"/>
      <c r="G289" s="38"/>
      <c r="H289" s="13">
        <f t="shared" ref="H289:O289" si="62">SUBTOTAL(9,H271:H288)</f>
        <v>9992.85239</v>
      </c>
      <c r="I289" s="13">
        <f t="shared" si="62"/>
        <v>2870.1323309999998</v>
      </c>
      <c r="J289" s="13">
        <f t="shared" si="62"/>
        <v>2831.9509189999999</v>
      </c>
      <c r="K289" s="13">
        <f t="shared" si="62"/>
        <v>15694.935639999998</v>
      </c>
      <c r="L289" s="13">
        <f t="shared" si="62"/>
        <v>9992.85239</v>
      </c>
      <c r="M289" s="13">
        <f t="shared" si="62"/>
        <v>2870.1323309999998</v>
      </c>
      <c r="N289" s="13">
        <f t="shared" si="62"/>
        <v>2831.9509189999999</v>
      </c>
      <c r="O289" s="13">
        <f t="shared" si="62"/>
        <v>15694.935639999998</v>
      </c>
    </row>
    <row r="290" spans="2:15" ht="12.95" customHeight="1" thickTop="1" x14ac:dyDescent="0.2">
      <c r="B290" s="55"/>
      <c r="C290" s="56"/>
      <c r="D290" s="37"/>
      <c r="E290" s="61"/>
      <c r="F290" s="36"/>
      <c r="G290" s="38"/>
      <c r="H290" s="9"/>
      <c r="I290" s="17"/>
      <c r="J290" s="17"/>
      <c r="K290" s="17"/>
      <c r="L290" s="17"/>
      <c r="M290" s="17"/>
      <c r="N290" s="17"/>
      <c r="O290" s="17"/>
    </row>
    <row r="291" spans="2:15" ht="18" x14ac:dyDescent="0.2">
      <c r="B291" s="48" t="s">
        <v>446</v>
      </c>
      <c r="C291" s="56"/>
      <c r="D291" s="37"/>
      <c r="E291" s="61"/>
      <c r="F291" s="36"/>
      <c r="G291" s="38"/>
      <c r="H291" s="17"/>
      <c r="I291" s="17"/>
      <c r="J291" s="17"/>
      <c r="K291" s="17"/>
      <c r="L291" s="17"/>
      <c r="M291" s="17"/>
      <c r="N291" s="17"/>
      <c r="O291" s="17"/>
    </row>
    <row r="292" spans="2:15" ht="12.95" customHeight="1" x14ac:dyDescent="0.2">
      <c r="B292" s="55"/>
      <c r="C292" s="56"/>
      <c r="D292" s="37"/>
      <c r="E292" s="61"/>
      <c r="F292" s="36"/>
      <c r="G292" s="38"/>
      <c r="H292" s="17"/>
      <c r="I292" s="17"/>
      <c r="J292" s="17"/>
      <c r="K292" s="17"/>
      <c r="L292" s="17"/>
      <c r="M292" s="17"/>
      <c r="N292" s="17"/>
      <c r="O292" s="17"/>
    </row>
    <row r="293" spans="2:15" ht="12.95" customHeight="1" x14ac:dyDescent="0.2">
      <c r="B293" s="55" t="s">
        <v>447</v>
      </c>
      <c r="C293" s="56" t="s">
        <v>448</v>
      </c>
      <c r="D293" s="37" t="s">
        <v>449</v>
      </c>
      <c r="E293" s="61"/>
      <c r="F293" s="36" t="s">
        <v>16</v>
      </c>
      <c r="G293" s="72" t="s">
        <v>344</v>
      </c>
      <c r="H293" s="17">
        <v>0</v>
      </c>
      <c r="I293" s="2">
        <v>18536.450780941163</v>
      </c>
      <c r="J293" s="2">
        <v>11768.60818378751</v>
      </c>
      <c r="K293" s="17">
        <f>SUM(H293:J293)</f>
        <v>30305.058964728672</v>
      </c>
      <c r="L293" s="17">
        <v>0</v>
      </c>
      <c r="M293" s="17">
        <v>7812.9852788140543</v>
      </c>
      <c r="N293" s="17">
        <v>4960.386623020715</v>
      </c>
      <c r="O293" s="17">
        <f>SUM(L293:N293)</f>
        <v>12773.371901834769</v>
      </c>
    </row>
    <row r="294" spans="2:15" ht="12.95" customHeight="1" x14ac:dyDescent="0.2">
      <c r="B294" s="55" t="s">
        <v>447</v>
      </c>
      <c r="C294" s="56" t="s">
        <v>450</v>
      </c>
      <c r="D294" s="37" t="s">
        <v>451</v>
      </c>
      <c r="E294" s="61"/>
      <c r="F294" s="36" t="s">
        <v>16</v>
      </c>
      <c r="G294" s="72" t="s">
        <v>344</v>
      </c>
      <c r="H294" s="17">
        <v>0</v>
      </c>
      <c r="I294" s="2">
        <v>26254.84526607961</v>
      </c>
      <c r="J294" s="2">
        <v>25736.330255414417</v>
      </c>
      <c r="K294" s="17">
        <f>SUM(H294:J294)</f>
        <v>51991.175521494028</v>
      </c>
      <c r="L294" s="17">
        <v>0</v>
      </c>
      <c r="M294" s="17">
        <v>6661.2553596959615</v>
      </c>
      <c r="N294" s="17">
        <v>6529.700179733095</v>
      </c>
      <c r="O294" s="17">
        <f>SUM(L294:N294)</f>
        <v>13190.955539429056</v>
      </c>
    </row>
    <row r="295" spans="2:15" ht="12.95" customHeight="1" x14ac:dyDescent="0.2">
      <c r="B295" s="55" t="s">
        <v>447</v>
      </c>
      <c r="C295" s="56" t="s">
        <v>452</v>
      </c>
      <c r="D295" s="37" t="s">
        <v>453</v>
      </c>
      <c r="E295" s="61"/>
      <c r="F295" s="36" t="s">
        <v>16</v>
      </c>
      <c r="G295" s="72" t="s">
        <v>344</v>
      </c>
      <c r="H295" s="18">
        <v>0</v>
      </c>
      <c r="I295" s="18">
        <v>855.66047392968812</v>
      </c>
      <c r="J295" s="18">
        <v>859.15754558574702</v>
      </c>
      <c r="K295" s="18">
        <f>SUM(H295:J295)</f>
        <v>1714.818019515435</v>
      </c>
      <c r="L295" s="18">
        <v>0</v>
      </c>
      <c r="M295" s="18">
        <v>7.0710830831689497</v>
      </c>
      <c r="N295" s="18">
        <v>7.099982494771103</v>
      </c>
      <c r="O295" s="18">
        <f>SUM(L295:N295)</f>
        <v>14.171065577940052</v>
      </c>
    </row>
    <row r="296" spans="2:15" s="44" customFormat="1" ht="12.95" customHeight="1" x14ac:dyDescent="0.2">
      <c r="B296" s="55" t="s">
        <v>447</v>
      </c>
      <c r="C296" s="57" t="s">
        <v>454</v>
      </c>
      <c r="D296" s="46"/>
      <c r="E296" s="51"/>
      <c r="F296" s="36"/>
      <c r="G296" s="74"/>
      <c r="H296" s="12">
        <f t="shared" ref="H296:O296" si="63">SUBTOTAL(9,H293:H295)</f>
        <v>0</v>
      </c>
      <c r="I296" s="12">
        <f t="shared" si="63"/>
        <v>45646.956520950465</v>
      </c>
      <c r="J296" s="12">
        <f t="shared" si="63"/>
        <v>38364.095984787673</v>
      </c>
      <c r="K296" s="12">
        <f t="shared" si="63"/>
        <v>84011.052505738146</v>
      </c>
      <c r="L296" s="12">
        <f t="shared" si="63"/>
        <v>0</v>
      </c>
      <c r="M296" s="12">
        <f t="shared" si="63"/>
        <v>14481.311721593183</v>
      </c>
      <c r="N296" s="12">
        <f t="shared" si="63"/>
        <v>11497.186785248579</v>
      </c>
      <c r="O296" s="12">
        <f t="shared" si="63"/>
        <v>25978.498506841766</v>
      </c>
    </row>
    <row r="297" spans="2:15" s="44" customFormat="1" ht="12.95" customHeight="1" x14ac:dyDescent="0.2">
      <c r="B297" s="77"/>
      <c r="C297" s="57"/>
      <c r="D297" s="46"/>
      <c r="E297" s="51"/>
      <c r="F297" s="36"/>
      <c r="G297" s="74"/>
      <c r="H297" s="12"/>
      <c r="I297" s="12"/>
      <c r="J297" s="12"/>
      <c r="K297" s="2"/>
      <c r="L297" s="12"/>
      <c r="M297" s="12"/>
      <c r="N297" s="12"/>
      <c r="O297" s="2"/>
    </row>
    <row r="298" spans="2:15" ht="12.95" customHeight="1" x14ac:dyDescent="0.2">
      <c r="B298" s="55" t="s">
        <v>534</v>
      </c>
      <c r="C298" s="56" t="s">
        <v>533</v>
      </c>
      <c r="D298" s="37" t="s">
        <v>457</v>
      </c>
      <c r="E298" s="61">
        <v>904260319</v>
      </c>
      <c r="F298" s="36" t="s">
        <v>16</v>
      </c>
      <c r="G298" s="38">
        <v>46022</v>
      </c>
      <c r="H298" s="17">
        <v>99.86860999999999</v>
      </c>
      <c r="I298" s="91">
        <v>14978.789000000001</v>
      </c>
      <c r="J298" s="91">
        <v>10167</v>
      </c>
      <c r="K298" s="17">
        <f t="shared" ref="K298:K304" si="64">SUM(H298:J298)</f>
        <v>25245.657610000002</v>
      </c>
      <c r="L298" s="17">
        <v>99.86860999999999</v>
      </c>
      <c r="M298" s="1">
        <v>14978.789000000001</v>
      </c>
      <c r="N298" s="1">
        <v>10167</v>
      </c>
      <c r="O298" s="17">
        <f t="shared" ref="O298:O304" si="65">SUM(L298:N298)</f>
        <v>25245.657610000002</v>
      </c>
    </row>
    <row r="299" spans="2:15" ht="12.95" customHeight="1" x14ac:dyDescent="0.2">
      <c r="B299" s="55" t="s">
        <v>534</v>
      </c>
      <c r="C299" s="56" t="s">
        <v>533</v>
      </c>
      <c r="D299" s="37" t="s">
        <v>457</v>
      </c>
      <c r="E299" s="61">
        <v>904260320</v>
      </c>
      <c r="F299" s="36" t="s">
        <v>16</v>
      </c>
      <c r="G299" s="38">
        <v>45992</v>
      </c>
      <c r="H299" s="17">
        <v>21.879019999999997</v>
      </c>
      <c r="I299" s="91">
        <v>15549.295</v>
      </c>
      <c r="J299" s="91">
        <v>20333</v>
      </c>
      <c r="K299" s="17">
        <f t="shared" si="64"/>
        <v>35904.174019999999</v>
      </c>
      <c r="L299" s="17">
        <v>21.879019999999997</v>
      </c>
      <c r="M299" s="1">
        <v>15549.295</v>
      </c>
      <c r="N299" s="1">
        <v>20333</v>
      </c>
      <c r="O299" s="17">
        <f t="shared" si="65"/>
        <v>35904.174019999999</v>
      </c>
    </row>
    <row r="300" spans="2:15" ht="12.95" customHeight="1" x14ac:dyDescent="0.2">
      <c r="B300" s="55" t="s">
        <v>534</v>
      </c>
      <c r="C300" s="56" t="s">
        <v>456</v>
      </c>
      <c r="D300" s="37" t="s">
        <v>457</v>
      </c>
      <c r="E300" s="61"/>
      <c r="F300" s="36" t="s">
        <v>16</v>
      </c>
      <c r="G300" s="72" t="s">
        <v>344</v>
      </c>
      <c r="H300" s="17">
        <v>0</v>
      </c>
      <c r="I300" s="1">
        <v>1942.0731070858155</v>
      </c>
      <c r="J300" s="1">
        <v>1018.9777775009298</v>
      </c>
      <c r="K300" s="17">
        <f t="shared" si="64"/>
        <v>2961.0508845867453</v>
      </c>
      <c r="L300" s="17">
        <v>0</v>
      </c>
      <c r="M300" s="1">
        <v>1942.0731070858155</v>
      </c>
      <c r="N300" s="1">
        <v>1018.9777775009298</v>
      </c>
      <c r="O300" s="17">
        <f t="shared" si="65"/>
        <v>2961.0508845867453</v>
      </c>
    </row>
    <row r="301" spans="2:15" ht="12.95" customHeight="1" x14ac:dyDescent="0.2">
      <c r="B301" s="55" t="s">
        <v>455</v>
      </c>
      <c r="C301" s="56" t="s">
        <v>458</v>
      </c>
      <c r="D301" s="37" t="s">
        <v>459</v>
      </c>
      <c r="E301" s="61"/>
      <c r="F301" s="36" t="s">
        <v>16</v>
      </c>
      <c r="G301" s="72" t="s">
        <v>344</v>
      </c>
      <c r="H301" s="17">
        <v>0</v>
      </c>
      <c r="I301" s="2">
        <v>3133.1402443034021</v>
      </c>
      <c r="J301" s="2">
        <v>2962.7624276393135</v>
      </c>
      <c r="K301" s="17">
        <f t="shared" si="64"/>
        <v>6095.9026719427156</v>
      </c>
      <c r="L301" s="17">
        <v>0</v>
      </c>
      <c r="M301" s="17">
        <v>745.82517829384346</v>
      </c>
      <c r="N301" s="17">
        <v>705.26776445900191</v>
      </c>
      <c r="O301" s="17">
        <f t="shared" si="65"/>
        <v>1451.0929427528454</v>
      </c>
    </row>
    <row r="302" spans="2:15" ht="12.95" customHeight="1" x14ac:dyDescent="0.2">
      <c r="B302" s="55" t="s">
        <v>455</v>
      </c>
      <c r="C302" s="56" t="s">
        <v>460</v>
      </c>
      <c r="D302" s="37" t="s">
        <v>461</v>
      </c>
      <c r="E302" s="61"/>
      <c r="F302" s="36" t="s">
        <v>16</v>
      </c>
      <c r="G302" s="72" t="s">
        <v>344</v>
      </c>
      <c r="H302" s="17">
        <v>0</v>
      </c>
      <c r="I302" s="2">
        <v>14657.285980835342</v>
      </c>
      <c r="J302" s="2">
        <v>6615.8008480242406</v>
      </c>
      <c r="K302" s="17">
        <f t="shared" si="64"/>
        <v>21273.086828859581</v>
      </c>
      <c r="L302" s="17">
        <v>0</v>
      </c>
      <c r="M302" s="17">
        <v>10260.100186584739</v>
      </c>
      <c r="N302" s="17">
        <v>4631.0605936169677</v>
      </c>
      <c r="O302" s="17">
        <f t="shared" si="65"/>
        <v>14891.160780201706</v>
      </c>
    </row>
    <row r="303" spans="2:15" ht="12.95" customHeight="1" x14ac:dyDescent="0.2">
      <c r="B303" s="55" t="s">
        <v>455</v>
      </c>
      <c r="C303" s="56" t="s">
        <v>462</v>
      </c>
      <c r="D303" s="37" t="s">
        <v>463</v>
      </c>
      <c r="E303" s="61"/>
      <c r="F303" s="36" t="s">
        <v>49</v>
      </c>
      <c r="G303" s="72" t="s">
        <v>344</v>
      </c>
      <c r="H303" s="17">
        <v>0</v>
      </c>
      <c r="I303" s="2">
        <v>12645.139665370749</v>
      </c>
      <c r="J303" s="2">
        <v>4093.2747557217313</v>
      </c>
      <c r="K303" s="17">
        <f t="shared" si="64"/>
        <v>16738.414421092479</v>
      </c>
      <c r="L303" s="17">
        <v>0</v>
      </c>
      <c r="M303" s="2">
        <v>6061.9170055458044</v>
      </c>
      <c r="N303" s="2">
        <v>1962.2631704126302</v>
      </c>
      <c r="O303" s="17">
        <f t="shared" si="65"/>
        <v>8024.1801759584341</v>
      </c>
    </row>
    <row r="304" spans="2:15" ht="12.95" customHeight="1" x14ac:dyDescent="0.2">
      <c r="B304" s="55" t="s">
        <v>455</v>
      </c>
      <c r="C304" s="56" t="s">
        <v>464</v>
      </c>
      <c r="D304" s="37" t="s">
        <v>465</v>
      </c>
      <c r="E304" s="61"/>
      <c r="F304" s="36" t="s">
        <v>16</v>
      </c>
      <c r="G304" s="72" t="s">
        <v>344</v>
      </c>
      <c r="H304" s="18">
        <v>0</v>
      </c>
      <c r="I304" s="18">
        <v>12763.461297530903</v>
      </c>
      <c r="J304" s="18">
        <v>10211.949863640732</v>
      </c>
      <c r="K304" s="18">
        <f t="shared" si="64"/>
        <v>22975.411161171636</v>
      </c>
      <c r="L304" s="18">
        <v>0</v>
      </c>
      <c r="M304" s="18">
        <v>3049.1333412922927</v>
      </c>
      <c r="N304" s="18">
        <v>2439.5887669480235</v>
      </c>
      <c r="O304" s="18">
        <f t="shared" si="65"/>
        <v>5488.7221082403157</v>
      </c>
    </row>
    <row r="305" spans="2:15" ht="12.95" customHeight="1" x14ac:dyDescent="0.2">
      <c r="B305" s="59"/>
      <c r="C305" s="57" t="s">
        <v>466</v>
      </c>
      <c r="D305" s="46"/>
      <c r="E305" s="51"/>
      <c r="F305" s="36"/>
      <c r="G305" s="74"/>
      <c r="H305" s="23">
        <f t="shared" ref="H305:O305" si="66">SUBTOTAL(9,H298:H304)</f>
        <v>121.74762999999999</v>
      </c>
      <c r="I305" s="23">
        <f t="shared" si="66"/>
        <v>75669.184295126208</v>
      </c>
      <c r="J305" s="23">
        <f t="shared" si="66"/>
        <v>55402.765672526948</v>
      </c>
      <c r="K305" s="23">
        <f t="shared" si="66"/>
        <v>131193.69759765314</v>
      </c>
      <c r="L305" s="23">
        <f t="shared" si="66"/>
        <v>121.74762999999999</v>
      </c>
      <c r="M305" s="23">
        <f t="shared" si="66"/>
        <v>52587.132818802493</v>
      </c>
      <c r="N305" s="23">
        <f t="shared" si="66"/>
        <v>41257.158072937556</v>
      </c>
      <c r="O305" s="23">
        <f t="shared" si="66"/>
        <v>93966.038521740047</v>
      </c>
    </row>
    <row r="306" spans="2:15" ht="12.95" customHeight="1" x14ac:dyDescent="0.2">
      <c r="B306" s="55"/>
      <c r="C306" s="56"/>
      <c r="D306" s="37"/>
      <c r="E306" s="61"/>
      <c r="F306" s="36"/>
      <c r="G306" s="74"/>
      <c r="H306" s="17"/>
      <c r="I306" s="17"/>
      <c r="J306" s="17"/>
      <c r="K306" s="17"/>
      <c r="L306" s="17"/>
      <c r="M306" s="17"/>
      <c r="N306" s="17"/>
      <c r="O306" s="17"/>
    </row>
    <row r="307" spans="2:15" ht="12.95" customHeight="1" x14ac:dyDescent="0.2">
      <c r="B307" s="55" t="s">
        <v>455</v>
      </c>
      <c r="C307" s="56" t="s">
        <v>467</v>
      </c>
      <c r="D307" s="37" t="s">
        <v>468</v>
      </c>
      <c r="E307" s="61"/>
      <c r="F307" s="36" t="s">
        <v>49</v>
      </c>
      <c r="G307" s="72" t="s">
        <v>344</v>
      </c>
      <c r="H307" s="17">
        <v>0</v>
      </c>
      <c r="I307" s="17">
        <v>118126.75499999996</v>
      </c>
      <c r="J307" s="2">
        <v>99606.316000000006</v>
      </c>
      <c r="K307" s="17">
        <f>SUM(H307:J307)</f>
        <v>217733.07099999997</v>
      </c>
      <c r="L307" s="17">
        <v>0</v>
      </c>
      <c r="M307" s="17">
        <v>8676.3007781249962</v>
      </c>
      <c r="N307" s="2">
        <v>7315.9916821296292</v>
      </c>
      <c r="O307" s="17">
        <f>SUM(L307:N307)</f>
        <v>15992.292460254626</v>
      </c>
    </row>
    <row r="308" spans="2:15" ht="12.95" customHeight="1" x14ac:dyDescent="0.2">
      <c r="B308" s="55" t="s">
        <v>469</v>
      </c>
      <c r="C308" s="56" t="s">
        <v>470</v>
      </c>
      <c r="D308" s="37" t="s">
        <v>471</v>
      </c>
      <c r="E308" s="61"/>
      <c r="F308" s="36" t="s">
        <v>49</v>
      </c>
      <c r="G308" s="72" t="s">
        <v>344</v>
      </c>
      <c r="H308" s="17">
        <v>0</v>
      </c>
      <c r="I308" s="2">
        <v>13803.714335686478</v>
      </c>
      <c r="J308" s="2">
        <v>302.86099999999999</v>
      </c>
      <c r="K308" s="17">
        <f>SUM(H308:J308)</f>
        <v>14106.575335686479</v>
      </c>
      <c r="L308" s="17">
        <v>0</v>
      </c>
      <c r="M308" s="17">
        <v>111.47998241286598</v>
      </c>
      <c r="N308" s="17">
        <v>2.44593144515142</v>
      </c>
      <c r="O308" s="17">
        <f>SUM(L308:N308)</f>
        <v>113.9259138580174</v>
      </c>
    </row>
    <row r="309" spans="2:15" ht="12.95" customHeight="1" x14ac:dyDescent="0.2">
      <c r="B309" s="55" t="s">
        <v>472</v>
      </c>
      <c r="C309" s="56" t="s">
        <v>473</v>
      </c>
      <c r="D309" s="37" t="s">
        <v>474</v>
      </c>
      <c r="E309" s="61"/>
      <c r="F309" s="36" t="s">
        <v>49</v>
      </c>
      <c r="G309" s="72" t="s">
        <v>344</v>
      </c>
      <c r="H309" s="18">
        <v>0</v>
      </c>
      <c r="I309" s="18">
        <v>59.688191219151996</v>
      </c>
      <c r="J309" s="18">
        <v>96.439623726784021</v>
      </c>
      <c r="K309" s="18">
        <f>SUM(H309:J309)</f>
        <v>156.12781494593602</v>
      </c>
      <c r="L309" s="18">
        <v>0</v>
      </c>
      <c r="M309" s="18">
        <v>1.1246802697312435</v>
      </c>
      <c r="N309" s="18">
        <v>1.8171725396667173</v>
      </c>
      <c r="O309" s="18">
        <f>SUM(L309:N309)</f>
        <v>2.941852809397961</v>
      </c>
    </row>
    <row r="310" spans="2:15" s="44" customFormat="1" ht="12.95" customHeight="1" x14ac:dyDescent="0.2">
      <c r="B310" s="55"/>
      <c r="C310" s="57" t="s">
        <v>475</v>
      </c>
      <c r="D310" s="46"/>
      <c r="E310" s="51"/>
      <c r="F310" s="36"/>
      <c r="G310" s="74"/>
      <c r="H310" s="12">
        <f t="shared" ref="H310:O310" si="67">SUBTOTAL(9,H307:H309)</f>
        <v>0</v>
      </c>
      <c r="I310" s="12">
        <f t="shared" si="67"/>
        <v>131990.15752690559</v>
      </c>
      <c r="J310" s="12">
        <f t="shared" si="67"/>
        <v>100005.61662372679</v>
      </c>
      <c r="K310" s="12">
        <f t="shared" si="67"/>
        <v>231995.77415063238</v>
      </c>
      <c r="L310" s="12">
        <f t="shared" si="67"/>
        <v>0</v>
      </c>
      <c r="M310" s="12">
        <f t="shared" si="67"/>
        <v>8788.9054408075935</v>
      </c>
      <c r="N310" s="12">
        <f t="shared" si="67"/>
        <v>7320.2547861144476</v>
      </c>
      <c r="O310" s="12">
        <f t="shared" si="67"/>
        <v>16109.160226922042</v>
      </c>
    </row>
    <row r="311" spans="2:15" s="44" customFormat="1" ht="12.95" customHeight="1" x14ac:dyDescent="0.2">
      <c r="B311" s="55"/>
      <c r="C311" s="57"/>
      <c r="D311" s="46"/>
      <c r="E311" s="51"/>
      <c r="F311" s="36"/>
      <c r="G311" s="74"/>
      <c r="H311" s="12"/>
      <c r="I311" s="12">
        <v>0</v>
      </c>
      <c r="J311" s="12">
        <v>0</v>
      </c>
      <c r="K311" s="2"/>
      <c r="L311" s="12"/>
      <c r="M311" s="12"/>
      <c r="N311" s="12"/>
      <c r="O311" s="2"/>
    </row>
    <row r="312" spans="2:15" ht="12.95" customHeight="1" x14ac:dyDescent="0.2">
      <c r="B312" s="55" t="s">
        <v>476</v>
      </c>
      <c r="C312" s="56" t="s">
        <v>477</v>
      </c>
      <c r="D312" s="37" t="s">
        <v>478</v>
      </c>
      <c r="E312" s="61"/>
      <c r="F312" s="36" t="s">
        <v>16</v>
      </c>
      <c r="G312" s="72" t="s">
        <v>344</v>
      </c>
      <c r="H312" s="17">
        <v>0</v>
      </c>
      <c r="I312" s="1">
        <f>M312</f>
        <v>21378.883999999998</v>
      </c>
      <c r="J312" s="1">
        <f>N312</f>
        <v>58764.165999999997</v>
      </c>
      <c r="K312" s="28">
        <f>SUM(H312:J312)</f>
        <v>80143.049999999988</v>
      </c>
      <c r="L312" s="17">
        <v>0</v>
      </c>
      <c r="M312" s="1">
        <v>21378.883999999998</v>
      </c>
      <c r="N312" s="1">
        <v>58764.165999999997</v>
      </c>
      <c r="O312" s="17">
        <f>SUM(L312:N312)</f>
        <v>80143.049999999988</v>
      </c>
    </row>
    <row r="313" spans="2:15" ht="12.95" customHeight="1" x14ac:dyDescent="0.2">
      <c r="B313" s="55" t="s">
        <v>479</v>
      </c>
      <c r="C313" s="56" t="s">
        <v>480</v>
      </c>
      <c r="D313" s="37" t="s">
        <v>481</v>
      </c>
      <c r="E313" s="61"/>
      <c r="F313" s="36" t="s">
        <v>16</v>
      </c>
      <c r="G313" s="72" t="s">
        <v>344</v>
      </c>
      <c r="H313" s="17">
        <v>0</v>
      </c>
      <c r="I313" s="2">
        <v>4207.4967375346896</v>
      </c>
      <c r="J313" s="2">
        <v>4403.4925482961335</v>
      </c>
      <c r="K313" s="17">
        <f>SUM(H313:J313)</f>
        <v>8610.9892858308231</v>
      </c>
      <c r="L313" s="17">
        <v>0</v>
      </c>
      <c r="M313" s="17">
        <v>4207.4967375346896</v>
      </c>
      <c r="N313" s="17">
        <v>4403.4925482961335</v>
      </c>
      <c r="O313" s="17">
        <f>SUM(L313:N313)</f>
        <v>8610.9892858308231</v>
      </c>
    </row>
    <row r="314" spans="2:15" ht="12.95" customHeight="1" x14ac:dyDescent="0.2">
      <c r="B314" s="55"/>
      <c r="C314" s="56"/>
      <c r="D314" s="37"/>
      <c r="E314" s="61"/>
      <c r="F314" s="36"/>
      <c r="G314" s="74"/>
      <c r="H314" s="17"/>
      <c r="I314" s="17"/>
      <c r="J314" s="17"/>
      <c r="K314" s="17"/>
      <c r="L314" s="17"/>
      <c r="M314" s="17"/>
      <c r="N314" s="17"/>
      <c r="O314" s="17"/>
    </row>
    <row r="315" spans="2:15" ht="12.95" customHeight="1" x14ac:dyDescent="0.2">
      <c r="B315" s="55" t="s">
        <v>482</v>
      </c>
      <c r="C315" s="56" t="s">
        <v>483</v>
      </c>
      <c r="D315" s="37" t="s">
        <v>484</v>
      </c>
      <c r="E315" s="61"/>
      <c r="F315" s="36" t="s">
        <v>16</v>
      </c>
      <c r="G315" s="72" t="s">
        <v>344</v>
      </c>
      <c r="H315" s="17">
        <v>0</v>
      </c>
      <c r="I315" s="2">
        <v>523.96319346558403</v>
      </c>
      <c r="J315" s="2">
        <v>517.25269641409102</v>
      </c>
      <c r="K315" s="17">
        <f>SUM(H315:J315)</f>
        <v>1041.2158898796752</v>
      </c>
      <c r="L315" s="17">
        <v>0</v>
      </c>
      <c r="M315" s="17">
        <v>10.109336151702879</v>
      </c>
      <c r="N315" s="17">
        <v>9.9798639458598366</v>
      </c>
      <c r="O315" s="17">
        <f>SUM(L315:N315)</f>
        <v>20.089200097562717</v>
      </c>
    </row>
    <row r="316" spans="2:15" ht="12.95" customHeight="1" x14ac:dyDescent="0.2">
      <c r="B316" s="55" t="s">
        <v>482</v>
      </c>
      <c r="C316" s="56" t="s">
        <v>485</v>
      </c>
      <c r="D316" s="37" t="s">
        <v>486</v>
      </c>
      <c r="E316" s="61"/>
      <c r="F316" s="36" t="s">
        <v>16</v>
      </c>
      <c r="G316" s="72" t="s">
        <v>344</v>
      </c>
      <c r="H316" s="17">
        <v>0</v>
      </c>
      <c r="I316" s="2">
        <v>3757.0891482147417</v>
      </c>
      <c r="J316" s="2">
        <v>3597.6826806158265</v>
      </c>
      <c r="K316" s="17">
        <f>SUM(H316:J316)</f>
        <v>7354.7718288305678</v>
      </c>
      <c r="L316" s="17">
        <v>0</v>
      </c>
      <c r="M316" s="17">
        <v>264.92112774622348</v>
      </c>
      <c r="N316" s="17">
        <v>253.68100553980389</v>
      </c>
      <c r="O316" s="17">
        <f>SUM(L316:N316)</f>
        <v>518.60213328602731</v>
      </c>
    </row>
    <row r="317" spans="2:15" ht="12.95" customHeight="1" x14ac:dyDescent="0.2">
      <c r="B317" s="55" t="s">
        <v>482</v>
      </c>
      <c r="C317" s="56" t="s">
        <v>487</v>
      </c>
      <c r="D317" s="37" t="s">
        <v>488</v>
      </c>
      <c r="E317" s="61"/>
      <c r="F317" s="36" t="s">
        <v>16</v>
      </c>
      <c r="G317" s="72" t="s">
        <v>344</v>
      </c>
      <c r="H317" s="17">
        <v>0</v>
      </c>
      <c r="I317" s="2">
        <v>8403.848654940226</v>
      </c>
      <c r="J317" s="2">
        <v>8243.9543211144301</v>
      </c>
      <c r="K317" s="17">
        <f>SUM(H317:J317)</f>
        <v>16647.802976054656</v>
      </c>
      <c r="L317" s="17">
        <v>0</v>
      </c>
      <c r="M317" s="17">
        <v>3989.0073748582595</v>
      </c>
      <c r="N317" s="17">
        <v>3913.1112345280544</v>
      </c>
      <c r="O317" s="17">
        <f>SUM(L317:N317)</f>
        <v>7902.1186093863143</v>
      </c>
    </row>
    <row r="318" spans="2:15" s="44" customFormat="1" ht="12.95" customHeight="1" x14ac:dyDescent="0.2">
      <c r="B318" s="55" t="s">
        <v>482</v>
      </c>
      <c r="C318" s="57" t="s">
        <v>489</v>
      </c>
      <c r="D318" s="46"/>
      <c r="E318" s="47"/>
      <c r="F318" s="36"/>
      <c r="G318" s="74"/>
      <c r="H318" s="11">
        <f t="shared" ref="H318:O318" si="68">SUBTOTAL(9,H315:H317)</f>
        <v>0</v>
      </c>
      <c r="I318" s="11">
        <f t="shared" si="68"/>
        <v>12684.900996620552</v>
      </c>
      <c r="J318" s="11">
        <f t="shared" si="68"/>
        <v>12358.889698144347</v>
      </c>
      <c r="K318" s="11">
        <f t="shared" si="68"/>
        <v>25043.790694764899</v>
      </c>
      <c r="L318" s="11">
        <f t="shared" si="68"/>
        <v>0</v>
      </c>
      <c r="M318" s="11">
        <f t="shared" si="68"/>
        <v>4264.0378387561859</v>
      </c>
      <c r="N318" s="11">
        <f t="shared" si="68"/>
        <v>4176.7721040137185</v>
      </c>
      <c r="O318" s="11">
        <f t="shared" si="68"/>
        <v>8440.8099427699053</v>
      </c>
    </row>
    <row r="319" spans="2:15" ht="12.95" customHeight="1" x14ac:dyDescent="0.2">
      <c r="B319" s="78"/>
      <c r="C319" s="56"/>
      <c r="D319" s="37"/>
      <c r="E319" s="49"/>
      <c r="F319" s="36"/>
      <c r="G319" s="74"/>
      <c r="H319" s="17"/>
      <c r="I319" s="17"/>
      <c r="J319" s="17"/>
      <c r="K319" s="17"/>
      <c r="L319" s="17"/>
      <c r="M319" s="17"/>
      <c r="N319" s="17"/>
      <c r="O319" s="17"/>
    </row>
    <row r="320" spans="2:15" ht="12.95" customHeight="1" x14ac:dyDescent="0.2">
      <c r="B320" s="55" t="s">
        <v>490</v>
      </c>
      <c r="C320" s="56" t="s">
        <v>491</v>
      </c>
      <c r="D320" s="37" t="s">
        <v>492</v>
      </c>
      <c r="E320" s="61"/>
      <c r="F320" s="36" t="s">
        <v>49</v>
      </c>
      <c r="G320" s="72" t="s">
        <v>344</v>
      </c>
      <c r="H320" s="1">
        <v>0</v>
      </c>
      <c r="I320" s="2">
        <v>4.5503455402130006</v>
      </c>
      <c r="J320" s="2">
        <v>4.1158916824689999</v>
      </c>
      <c r="K320" s="17">
        <f>SUM(H320:J320)</f>
        <v>8.6662372226819997</v>
      </c>
      <c r="L320" s="2">
        <v>0</v>
      </c>
      <c r="M320" s="2">
        <v>4.5503455402130006</v>
      </c>
      <c r="N320" s="2">
        <v>4.1158916824689999</v>
      </c>
      <c r="O320" s="17">
        <f>SUM(L320:N320)</f>
        <v>8.6662372226819997</v>
      </c>
    </row>
    <row r="321" spans="2:15" ht="12.95" customHeight="1" x14ac:dyDescent="0.2">
      <c r="B321" s="55" t="s">
        <v>490</v>
      </c>
      <c r="C321" s="56" t="s">
        <v>493</v>
      </c>
      <c r="D321" s="37" t="s">
        <v>494</v>
      </c>
      <c r="E321" s="61"/>
      <c r="F321" s="36" t="s">
        <v>49</v>
      </c>
      <c r="G321" s="72" t="s">
        <v>344</v>
      </c>
      <c r="H321" s="1">
        <v>0</v>
      </c>
      <c r="I321" s="2">
        <v>280.62563692481302</v>
      </c>
      <c r="J321" s="2">
        <v>276.95882689201102</v>
      </c>
      <c r="K321" s="17">
        <f>SUM(H321:J321)</f>
        <v>557.58446381682404</v>
      </c>
      <c r="L321" s="2">
        <v>0</v>
      </c>
      <c r="M321" s="2">
        <v>280.62563692481302</v>
      </c>
      <c r="N321" s="2">
        <v>276.95882689201102</v>
      </c>
      <c r="O321" s="17">
        <f>SUM(L321:N321)</f>
        <v>557.58446381682404</v>
      </c>
    </row>
    <row r="322" spans="2:15" ht="12.95" customHeight="1" x14ac:dyDescent="0.2">
      <c r="B322" s="55" t="s">
        <v>490</v>
      </c>
      <c r="C322" s="56" t="s">
        <v>495</v>
      </c>
      <c r="D322" s="37" t="s">
        <v>496</v>
      </c>
      <c r="E322" s="61"/>
      <c r="F322" s="36" t="s">
        <v>49</v>
      </c>
      <c r="G322" s="72" t="s">
        <v>344</v>
      </c>
      <c r="H322" s="1">
        <v>0</v>
      </c>
      <c r="I322" s="2">
        <v>0</v>
      </c>
      <c r="J322" s="2">
        <v>6.6644112128080009</v>
      </c>
      <c r="K322" s="17">
        <f>SUM(H322:J322)</f>
        <v>6.6644112128080009</v>
      </c>
      <c r="L322" s="2">
        <v>0</v>
      </c>
      <c r="M322" s="2">
        <v>0</v>
      </c>
      <c r="N322" s="2">
        <v>6.6644112128080009</v>
      </c>
      <c r="O322" s="17">
        <f>SUM(L322:N322)</f>
        <v>6.6644112128080009</v>
      </c>
    </row>
    <row r="323" spans="2:15" ht="12.95" customHeight="1" x14ac:dyDescent="0.2">
      <c r="B323" s="55" t="s">
        <v>490</v>
      </c>
      <c r="C323" s="56"/>
      <c r="D323" s="37"/>
      <c r="E323" s="61"/>
      <c r="F323" s="36"/>
      <c r="G323" s="72"/>
      <c r="H323" s="11">
        <f t="shared" ref="H323:O323" si="69">SUBTOTAL(9,H320:H322)</f>
        <v>0</v>
      </c>
      <c r="I323" s="11">
        <f t="shared" si="69"/>
        <v>285.17598246502604</v>
      </c>
      <c r="J323" s="11">
        <f t="shared" si="69"/>
        <v>287.73912978728799</v>
      </c>
      <c r="K323" s="11">
        <f t="shared" si="69"/>
        <v>572.91511225231397</v>
      </c>
      <c r="L323" s="11">
        <f t="shared" si="69"/>
        <v>0</v>
      </c>
      <c r="M323" s="11">
        <f t="shared" si="69"/>
        <v>285.17598246502604</v>
      </c>
      <c r="N323" s="11">
        <f t="shared" si="69"/>
        <v>287.73912978728799</v>
      </c>
      <c r="O323" s="11">
        <f t="shared" si="69"/>
        <v>572.91511225231397</v>
      </c>
    </row>
    <row r="324" spans="2:15" s="44" customFormat="1" ht="12.95" customHeight="1" thickBot="1" x14ac:dyDescent="0.25">
      <c r="B324" s="58"/>
      <c r="C324" s="57" t="s">
        <v>497</v>
      </c>
      <c r="D324" s="46"/>
      <c r="E324" s="47"/>
      <c r="F324" s="36"/>
      <c r="G324" s="38"/>
      <c r="H324" s="29">
        <f t="shared" ref="H324:O324" si="70">SUBTOTAL(9,H293:H322)</f>
        <v>121.74762999999999</v>
      </c>
      <c r="I324" s="29">
        <f t="shared" si="70"/>
        <v>291862.75605960254</v>
      </c>
      <c r="J324" s="29">
        <f t="shared" si="70"/>
        <v>269586.76565726916</v>
      </c>
      <c r="K324" s="29">
        <f t="shared" si="70"/>
        <v>561571.26934687188</v>
      </c>
      <c r="L324" s="29">
        <f t="shared" si="70"/>
        <v>121.74762999999999</v>
      </c>
      <c r="M324" s="29">
        <f t="shared" si="70"/>
        <v>105992.94453995915</v>
      </c>
      <c r="N324" s="29">
        <f t="shared" si="70"/>
        <v>127706.76942639773</v>
      </c>
      <c r="O324" s="29">
        <f t="shared" si="70"/>
        <v>233821.46159635694</v>
      </c>
    </row>
    <row r="325" spans="2:15" s="44" customFormat="1" ht="12.95" customHeight="1" thickTop="1" x14ac:dyDescent="0.2">
      <c r="B325" s="78"/>
      <c r="C325" s="57"/>
      <c r="D325" s="46"/>
      <c r="E325" s="47"/>
      <c r="F325" s="36"/>
      <c r="G325" s="38"/>
      <c r="H325" s="30"/>
      <c r="I325" s="31"/>
      <c r="J325" s="32"/>
      <c r="K325" s="33"/>
      <c r="L325" s="32"/>
      <c r="M325" s="32"/>
      <c r="N325" s="32"/>
      <c r="O325" s="33"/>
    </row>
    <row r="326" spans="2:15" s="44" customFormat="1" ht="12.95" customHeight="1" thickBot="1" x14ac:dyDescent="0.25">
      <c r="B326" s="79" t="s">
        <v>498</v>
      </c>
      <c r="C326" s="98"/>
      <c r="D326" s="80"/>
      <c r="E326" s="47"/>
      <c r="F326" s="81"/>
      <c r="G326" s="38"/>
      <c r="H326" s="29">
        <f t="shared" ref="H326:O326" si="71">SUBTOTAL(9,H9:H325)</f>
        <v>92599.673859999995</v>
      </c>
      <c r="I326" s="29">
        <f t="shared" si="71"/>
        <v>463081.55911745084</v>
      </c>
      <c r="J326" s="29">
        <f t="shared" si="71"/>
        <v>460620.33360130066</v>
      </c>
      <c r="K326" s="29">
        <f t="shared" si="71"/>
        <v>1016301.5665787514</v>
      </c>
      <c r="L326" s="29">
        <f t="shared" si="71"/>
        <v>90092.927290338979</v>
      </c>
      <c r="M326" s="29">
        <f t="shared" si="71"/>
        <v>250389.37462386818</v>
      </c>
      <c r="N326" s="29">
        <f t="shared" si="71"/>
        <v>277028.93828435603</v>
      </c>
      <c r="O326" s="29">
        <f t="shared" si="71"/>
        <v>617511.2401985632</v>
      </c>
    </row>
    <row r="327" spans="2:15" ht="12.95" customHeight="1" thickTop="1" x14ac:dyDescent="0.2">
      <c r="B327" s="78"/>
      <c r="H327" s="9"/>
      <c r="I327" s="10"/>
      <c r="J327" s="10"/>
      <c r="K327" s="10"/>
      <c r="L327" s="10"/>
      <c r="M327" s="10"/>
      <c r="N327" s="10"/>
      <c r="O327" s="10"/>
    </row>
    <row r="328" spans="2:15" ht="12.95" customHeight="1" thickBot="1" x14ac:dyDescent="0.25">
      <c r="B328" s="102" t="s">
        <v>499</v>
      </c>
      <c r="C328" s="102"/>
      <c r="D328" s="102"/>
      <c r="E328" s="83"/>
      <c r="H328" s="29">
        <f t="shared" ref="H328:O328" si="72">SUMIFS(H$9:H$322,$G$9:$G$322,"&lt;01/01/2026")</f>
        <v>92599.673859999995</v>
      </c>
      <c r="I328" s="29">
        <f t="shared" si="72"/>
        <v>114042.19600000003</v>
      </c>
      <c r="J328" s="29">
        <f t="shared" si="72"/>
        <v>121139.77800000002</v>
      </c>
      <c r="K328" s="29">
        <f t="shared" si="72"/>
        <v>327781.64785999979</v>
      </c>
      <c r="L328" s="29">
        <f t="shared" si="72"/>
        <v>90092.927290338979</v>
      </c>
      <c r="M328" s="29">
        <f t="shared" si="72"/>
        <v>107241.47973900003</v>
      </c>
      <c r="N328" s="29">
        <f t="shared" si="72"/>
        <v>114372.80101780001</v>
      </c>
      <c r="O328" s="29">
        <f t="shared" si="72"/>
        <v>311707.20804713876</v>
      </c>
    </row>
    <row r="329" spans="2:15" ht="12.95" customHeight="1" thickTop="1" x14ac:dyDescent="0.2">
      <c r="H329" s="10"/>
      <c r="I329" s="10"/>
      <c r="J329" s="10"/>
      <c r="K329" s="10"/>
      <c r="L329" s="10"/>
      <c r="M329" s="10"/>
      <c r="N329" s="10"/>
      <c r="O329" s="10"/>
    </row>
    <row r="330" spans="2:15" ht="12.95" customHeight="1" thickBot="1" x14ac:dyDescent="0.25">
      <c r="B330" s="102" t="s">
        <v>500</v>
      </c>
      <c r="C330" s="102"/>
      <c r="D330" s="102"/>
      <c r="E330" s="84"/>
      <c r="F330" s="85"/>
      <c r="H330" s="16">
        <f t="shared" ref="H330:O330" si="73">SUMIFS(H$9:H$322,$G$9:$G$322,"Blanket Specifics")</f>
        <v>0</v>
      </c>
      <c r="I330" s="16">
        <f t="shared" si="73"/>
        <v>349039.36311745091</v>
      </c>
      <c r="J330" s="16">
        <f t="shared" si="73"/>
        <v>339480.55560130061</v>
      </c>
      <c r="K330" s="16">
        <f t="shared" si="73"/>
        <v>688519.91871875152</v>
      </c>
      <c r="L330" s="16">
        <f t="shared" si="73"/>
        <v>0</v>
      </c>
      <c r="M330" s="16">
        <f t="shared" si="73"/>
        <v>143147.8948848682</v>
      </c>
      <c r="N330" s="16">
        <f t="shared" si="73"/>
        <v>162656.13726655609</v>
      </c>
      <c r="O330" s="16">
        <f t="shared" si="73"/>
        <v>305804.03215142421</v>
      </c>
    </row>
    <row r="331" spans="2:15" ht="12.95" customHeight="1" thickTop="1" x14ac:dyDescent="0.2">
      <c r="H331" s="34"/>
      <c r="I331" s="34"/>
      <c r="J331" s="34"/>
      <c r="K331" s="34"/>
      <c r="L331" s="10"/>
      <c r="M331" s="10"/>
      <c r="N331" s="10"/>
      <c r="O331" s="10"/>
    </row>
  </sheetData>
  <autoFilter ref="B3:O331" xr:uid="{FAE7E3B5-2F19-4050-A9A6-92D54B733A4C}"/>
  <mergeCells count="4">
    <mergeCell ref="H2:K2"/>
    <mergeCell ref="L2:O2"/>
    <mergeCell ref="B328:D328"/>
    <mergeCell ref="B330:D330"/>
  </mergeCells>
  <printOptions horizontalCentered="1"/>
  <pageMargins left="0.25" right="0.25" top="0.75" bottom="0.75" header="0.3" footer="0.3"/>
  <pageSetup scale="55" fitToHeight="0" orientation="landscape" blackAndWhite="1" r:id="rId1"/>
  <headerFooter alignWithMargins="0">
    <oddHeader>&amp;C&amp;"Arial,Bold"&amp;14
Summary of ISO Capital Expenditure Forecast - Non-Incentive Projects
&amp;"Arial,Regular"&amp;12($000)&amp;RTO2025 Annual Update
Attachment 4
WP-Schedule 16-Summary of ISO Cap Exp Forecast Non-Inc Projects 
Page &amp;P of &amp;N</oddHeader>
    <oddFooter xml:space="preserve">&amp;R
</oddFooter>
  </headerFooter>
  <rowBreaks count="3" manualBreakCount="3">
    <brk id="68" max="14" man="1"/>
    <brk id="132" max="14" man="1"/>
    <brk id="268" max="14" man="1"/>
  </rowBreaks>
  <customProperties>
    <customPr name="_pios_id" r:id="rId2"/>
  </customProperties>
  <ignoredErrors>
    <ignoredError sqref="K128 K13"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95A606AD833B4CAF5492001C3FEC9A" ma:contentTypeVersion="18" ma:contentTypeDescription="Create a new document." ma:contentTypeScope="" ma:versionID="21f0c37e10e65854f8775dfe5b7aaaf8">
  <xsd:schema xmlns:xsd="http://www.w3.org/2001/XMLSchema" xmlns:xs="http://www.w3.org/2001/XMLSchema" xmlns:p="http://schemas.microsoft.com/office/2006/metadata/properties" xmlns:ns2="afa18e8f-ebf2-4add-8c07-5fe7df620b1e" xmlns:ns3="8b53dea2-0b53-4bb6-a2b4-50a02dbb388d" xmlns:ns4="e45da448-bf9c-43e8-8676-7e88d583ded9" targetNamespace="http://schemas.microsoft.com/office/2006/metadata/properties" ma:root="true" ma:fieldsID="798bb75124edff253fce12863452ee7b" ns2:_="" ns3:_="" ns4:_="">
    <xsd:import namespace="afa18e8f-ebf2-4add-8c07-5fe7df620b1e"/>
    <xsd:import namespace="8b53dea2-0b53-4bb6-a2b4-50a02dbb388d"/>
    <xsd:import namespace="e45da448-bf9c-43e8-8676-7e88d583de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a18e8f-ebf2-4add-8c07-5fe7df620b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53dea2-0b53-4bb6-a2b4-50a02dbb388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abd0721-81e9-4642-a2b7-22607de5e93b}" ma:internalName="TaxCatchAll" ma:showField="CatchAllData" ma:web="8b53dea2-0b53-4bb6-a2b4-50a02dbb38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107F7B-7359-4F83-94C7-46463D01AB08}">
  <ds:schemaRefs>
    <ds:schemaRef ds:uri="http://schemas.microsoft.com/sharepoint/v3/contenttype/forms"/>
  </ds:schemaRefs>
</ds:datastoreItem>
</file>

<file path=customXml/itemProps2.xml><?xml version="1.0" encoding="utf-8"?>
<ds:datastoreItem xmlns:ds="http://schemas.openxmlformats.org/officeDocument/2006/customXml" ds:itemID="{7CFA28A2-2E8C-4861-8859-88ECD207A6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a18e8f-ebf2-4add-8c07-5fe7df620b1e"/>
    <ds:schemaRef ds:uri="8b53dea2-0b53-4bb6-a2b4-50a02dbb388d"/>
    <ds:schemaRef ds:uri="e45da448-bf9c-43e8-8676-7e88d583de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 Schedule 16 ISO Non-Inc</vt:lpstr>
      <vt:lpstr>'WP Schedule 16 ISO Non-Inc'!Print_Area</vt:lpstr>
      <vt:lpstr>'WP Schedule 16 ISO Non-Inc'!Print_Titles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2024-05-07T23:57:28Z</dcterms:created>
  <dcterms:modified xsi:type="dcterms:W3CDTF">2024-11-04T18:12:55Z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2024-05-08T18:28:20Z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c4a9fdfd-334c-4f40-a924-000b877ac36a</vt:lpwstr>
  </property>
  <property fmtid="{D5CDD505-2E9C-101B-9397-08002B2CF9AE}" pid="8" name="MSIP_Label_bc3dd1c7-2c40-4a31-84b2-bec599b321a0_ContentBits">
    <vt:lpwstr>0</vt:lpwstr>
  </property>
</Properties>
</file>