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pivotTables/pivotTable1.xml" ContentType="application/vnd.openxmlformats-officedocument.spreadsheetml.pivotTable+xml"/>
  <Override PartName="/xl/comments2.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mc:AlternateContent xmlns:mc="http://schemas.openxmlformats.org/markup-compatibility/2006">
    <mc:Choice Requires="x15">
      <x15ac:absPath xmlns:x15ac="http://schemas.microsoft.com/office/spreadsheetml/2010/11/ac" url="https://edisonintl.sharepoint.com/teams/rcms365/InProgress Data Request Library/DR - 60377 01 Follow Up 3/"/>
    </mc:Choice>
  </mc:AlternateContent>
  <xr:revisionPtr revIDLastSave="32" documentId="8_{ECD50357-19CB-426D-BEAB-C8A40F4BB907}" xr6:coauthVersionLast="47" xr6:coauthVersionMax="47" xr10:uidLastSave="{98151FBF-AEB3-4FCC-96DC-8CA816874026}"/>
  <bookViews>
    <workbookView xWindow="-28920" yWindow="855" windowWidth="29040" windowHeight="15840" xr2:uid="{976E507A-36BB-4040-8C99-017DC4795E66}"/>
  </bookViews>
  <sheets>
    <sheet name="Overview &amp; Instructions" sheetId="2" r:id="rId1"/>
    <sheet name="WMP Mitigation Initiatives" sheetId="1" r:id="rId2"/>
    <sheet name="Pivot Mapping" sheetId="7" r:id="rId3"/>
    <sheet name="SCE Account Tracking" sheetId="6" r:id="rId4"/>
  </sheets>
  <externalReferences>
    <externalReference r:id="rId5"/>
    <externalReference r:id="rId6"/>
    <externalReference r:id="rId7"/>
    <externalReference r:id="rId8"/>
    <externalReference r:id="rId9"/>
  </externalReferences>
  <definedNames>
    <definedName name="_xlnm._FilterDatabase" localSheetId="1" hidden="1">'WMP Mitigation Initiatives'!$A$3:$AU$46</definedName>
  </definedNames>
  <calcPr calcId="191028"/>
  <pivotCaches>
    <pivotCache cacheId="0" r:id="rId10"/>
  </pivotCache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4" i="1" l="1"/>
  <c r="I4" i="1"/>
  <c r="G4" i="1"/>
  <c r="S70" i="7" l="1"/>
  <c r="T70" i="7"/>
  <c r="R70" i="7"/>
  <c r="S74" i="7"/>
  <c r="R72" i="7"/>
  <c r="S78" i="7"/>
  <c r="S77" i="7"/>
  <c r="S76" i="7"/>
  <c r="S75" i="7"/>
  <c r="N13" i="7"/>
  <c r="R80" i="7" l="1"/>
  <c r="S80" i="7"/>
  <c r="R81" i="7"/>
  <c r="S81" i="7"/>
  <c r="J5" i="7" l="1"/>
  <c r="K5" i="7" s="1"/>
  <c r="L5" i="7" s="1"/>
  <c r="O68" i="7"/>
  <c r="O66" i="7"/>
  <c r="O65" i="7"/>
  <c r="P65" i="7" s="1"/>
  <c r="O64" i="7"/>
  <c r="O63" i="7"/>
  <c r="O62" i="7"/>
  <c r="O61" i="7"/>
  <c r="O59" i="7"/>
  <c r="O57" i="7"/>
  <c r="O56" i="7"/>
  <c r="O55" i="7"/>
  <c r="O54" i="7"/>
  <c r="O53" i="7"/>
  <c r="O52" i="7"/>
  <c r="O49" i="7"/>
  <c r="O48" i="7"/>
  <c r="O47" i="7"/>
  <c r="O46" i="7"/>
  <c r="O44" i="7"/>
  <c r="O43" i="7"/>
  <c r="O42" i="7"/>
  <c r="O41" i="7"/>
  <c r="O40" i="7"/>
  <c r="O39" i="7"/>
  <c r="O38" i="7"/>
  <c r="O37" i="7"/>
  <c r="O36" i="7"/>
  <c r="O34" i="7"/>
  <c r="O33" i="7"/>
  <c r="O31" i="7"/>
  <c r="O30" i="7"/>
  <c r="O29" i="7"/>
  <c r="O27" i="7"/>
  <c r="O26" i="7"/>
  <c r="O25" i="7"/>
  <c r="O24" i="7"/>
  <c r="O22" i="7"/>
  <c r="O20" i="7"/>
  <c r="O19" i="7"/>
  <c r="O17" i="7"/>
  <c r="O16" i="7"/>
  <c r="O15" i="7"/>
  <c r="O14" i="7"/>
  <c r="O13" i="7"/>
  <c r="O12" i="7"/>
  <c r="O11" i="7"/>
  <c r="O10" i="7"/>
  <c r="O8" i="7"/>
  <c r="O6" i="7"/>
  <c r="L64" i="7"/>
  <c r="L63" i="7"/>
  <c r="L62" i="7"/>
  <c r="L56" i="7"/>
  <c r="L54" i="7"/>
  <c r="L46" i="7"/>
  <c r="L44" i="7"/>
  <c r="L43" i="7"/>
  <c r="L39" i="7"/>
  <c r="L38" i="7"/>
  <c r="L31" i="7"/>
  <c r="L30" i="7"/>
  <c r="L29" i="7"/>
  <c r="L22" i="7"/>
  <c r="L20" i="7"/>
  <c r="L10" i="7"/>
  <c r="L6" i="7"/>
  <c r="K6" i="7"/>
  <c r="K10" i="7"/>
  <c r="K12" i="7"/>
  <c r="L12" i="7" s="1"/>
  <c r="K14" i="7"/>
  <c r="K15" i="7"/>
  <c r="L15" i="7" s="1"/>
  <c r="K17" i="7"/>
  <c r="L17" i="7" s="1"/>
  <c r="K19" i="7"/>
  <c r="L19" i="7" s="1"/>
  <c r="K20" i="7"/>
  <c r="K22" i="7"/>
  <c r="K24" i="7"/>
  <c r="L24" i="7" s="1"/>
  <c r="K25" i="7"/>
  <c r="L25" i="7" s="1"/>
  <c r="K27" i="7"/>
  <c r="L27" i="7" s="1"/>
  <c r="K29" i="7"/>
  <c r="K30" i="7"/>
  <c r="K31" i="7"/>
  <c r="K33" i="7"/>
  <c r="L33" i="7" s="1"/>
  <c r="K34" i="7"/>
  <c r="L34" i="7" s="1"/>
  <c r="K36" i="7"/>
  <c r="L36" i="7" s="1"/>
  <c r="K37" i="7"/>
  <c r="L37" i="7" s="1"/>
  <c r="K38" i="7"/>
  <c r="K39" i="7"/>
  <c r="K40" i="7"/>
  <c r="L40" i="7" s="1"/>
  <c r="K41" i="7"/>
  <c r="L41" i="7" s="1"/>
  <c r="K42" i="7"/>
  <c r="L42" i="7" s="1"/>
  <c r="K43" i="7"/>
  <c r="K44" i="7"/>
  <c r="K46" i="7"/>
  <c r="K47" i="7"/>
  <c r="L47" i="7" s="1"/>
  <c r="K49" i="7"/>
  <c r="L49" i="7" s="1"/>
  <c r="K52" i="7"/>
  <c r="L52" i="7" s="1"/>
  <c r="K53" i="7"/>
  <c r="L53" i="7" s="1"/>
  <c r="K54" i="7"/>
  <c r="K56" i="7"/>
  <c r="K57" i="7"/>
  <c r="L57" i="7" s="1"/>
  <c r="K59" i="7"/>
  <c r="L59" i="7" s="1"/>
  <c r="K61" i="7"/>
  <c r="L61" i="7" s="1"/>
  <c r="K62" i="7"/>
  <c r="K63" i="7"/>
  <c r="K64" i="7"/>
  <c r="K65" i="7"/>
  <c r="L65" i="7" s="1"/>
  <c r="K66" i="7"/>
  <c r="L66" i="7" s="1"/>
  <c r="K67" i="7"/>
  <c r="L67" i="7" s="1"/>
  <c r="K68" i="7"/>
  <c r="L68" i="7" s="1"/>
  <c r="J69" i="7"/>
  <c r="K69" i="7" s="1"/>
  <c r="L69" i="7" s="1"/>
  <c r="J60" i="7"/>
  <c r="K60" i="7" s="1"/>
  <c r="L60" i="7" s="1"/>
  <c r="J58" i="7"/>
  <c r="K58" i="7" s="1"/>
  <c r="L58" i="7" s="1"/>
  <c r="J55" i="7"/>
  <c r="K55" i="7" s="1"/>
  <c r="L55" i="7" s="1"/>
  <c r="J51" i="7"/>
  <c r="K51" i="7" s="1"/>
  <c r="L51" i="7" s="1"/>
  <c r="J50" i="7"/>
  <c r="J48" i="7"/>
  <c r="K48" i="7" s="1"/>
  <c r="L48" i="7" s="1"/>
  <c r="J45" i="7"/>
  <c r="K45" i="7" s="1"/>
  <c r="L45" i="7" s="1"/>
  <c r="J35" i="7"/>
  <c r="K35" i="7" s="1"/>
  <c r="L35" i="7" s="1"/>
  <c r="J32" i="7"/>
  <c r="J28" i="7"/>
  <c r="K28" i="7" s="1"/>
  <c r="L28" i="7" s="1"/>
  <c r="J26" i="7"/>
  <c r="K26" i="7" s="1"/>
  <c r="L26" i="7" s="1"/>
  <c r="J23" i="7"/>
  <c r="K23" i="7" s="1"/>
  <c r="L23" i="7" s="1"/>
  <c r="J21" i="7"/>
  <c r="K21" i="7" s="1"/>
  <c r="L21" i="7" s="1"/>
  <c r="J18" i="7"/>
  <c r="J16" i="7"/>
  <c r="K16" i="7" s="1"/>
  <c r="L16" i="7" s="1"/>
  <c r="J13" i="7"/>
  <c r="K13" i="7" s="1"/>
  <c r="J9" i="7"/>
  <c r="K9" i="7" s="1"/>
  <c r="L9" i="7" s="1"/>
  <c r="J8" i="7"/>
  <c r="K8" i="7" s="1"/>
  <c r="L8" i="7" s="1"/>
  <c r="I50" i="7"/>
  <c r="J7" i="7"/>
  <c r="K7" i="7" s="1"/>
  <c r="L7" i="7" s="1"/>
  <c r="J11" i="7"/>
  <c r="K11" i="7" s="1"/>
  <c r="L11" i="7" s="1"/>
  <c r="I32" i="7"/>
  <c r="N69" i="7"/>
  <c r="M67" i="7"/>
  <c r="N45" i="7"/>
  <c r="N67" i="7"/>
  <c r="N28" i="7"/>
  <c r="N35" i="7"/>
  <c r="N32" i="7"/>
  <c r="N51" i="7"/>
  <c r="N58" i="7"/>
  <c r="M18" i="7"/>
  <c r="M32" i="7"/>
  <c r="N50" i="7"/>
  <c r="N21" i="7"/>
  <c r="N18" i="7"/>
  <c r="M35" i="7"/>
  <c r="N23" i="7"/>
  <c r="M28" i="7"/>
  <c r="N60" i="7"/>
  <c r="M7" i="7"/>
  <c r="N5" i="7"/>
  <c r="N7" i="7"/>
  <c r="N9" i="7"/>
  <c r="M23" i="7"/>
  <c r="K32" i="7" l="1"/>
  <c r="L32" i="7" s="1"/>
  <c r="O58" i="7"/>
  <c r="P58" i="7" s="1"/>
  <c r="O5" i="7"/>
  <c r="P5" i="7" s="1"/>
  <c r="O9" i="7"/>
  <c r="P9" i="7" s="1"/>
  <c r="O23" i="7"/>
  <c r="O51" i="7"/>
  <c r="O7" i="7"/>
  <c r="P7" i="7" s="1"/>
  <c r="O21" i="7"/>
  <c r="P21" i="7" s="1"/>
  <c r="O50" i="7"/>
  <c r="O67" i="7"/>
  <c r="P67" i="7" s="1"/>
  <c r="O60" i="7"/>
  <c r="O69" i="7"/>
  <c r="P69" i="7" s="1"/>
  <c r="O28" i="7"/>
  <c r="O35" i="7"/>
  <c r="O32" i="7"/>
  <c r="O18" i="7"/>
  <c r="O45" i="7"/>
  <c r="P56" i="7"/>
  <c r="P55" i="7"/>
  <c r="P14" i="7"/>
  <c r="P13" i="7"/>
  <c r="K50" i="7"/>
  <c r="L50" i="7" s="1"/>
  <c r="L13" i="7"/>
  <c r="L14" i="7"/>
  <c r="I18" i="7"/>
  <c r="K18" i="7" s="1"/>
  <c r="L18" i="7" s="1"/>
  <c r="P60" i="7" l="1"/>
  <c r="P61" i="7"/>
  <c r="P29" i="7"/>
  <c r="P28" i="7"/>
  <c r="P51" i="7"/>
  <c r="P52" i="7"/>
  <c r="P53" i="7"/>
  <c r="P50" i="7"/>
  <c r="P46" i="7"/>
  <c r="P45" i="7"/>
  <c r="P23" i="7"/>
  <c r="P24" i="7"/>
  <c r="P19" i="7"/>
  <c r="P18" i="7"/>
  <c r="P32" i="7"/>
  <c r="P33" i="7"/>
  <c r="P38" i="7"/>
  <c r="P39" i="7"/>
  <c r="P40" i="7"/>
  <c r="P41" i="7"/>
  <c r="P42" i="7"/>
  <c r="P43" i="7"/>
  <c r="P35" i="7"/>
  <c r="P36" i="7"/>
  <c r="P37" i="7"/>
  <c r="L46" i="1"/>
  <c r="L45" i="1"/>
  <c r="L44" i="1"/>
  <c r="L43" i="1"/>
  <c r="L42" i="1"/>
  <c r="L41" i="1"/>
  <c r="L40" i="1"/>
  <c r="L39" i="1"/>
  <c r="L38" i="1"/>
  <c r="L37" i="1"/>
  <c r="L36" i="1"/>
  <c r="L35" i="1"/>
  <c r="L34" i="1"/>
  <c r="L33" i="1"/>
  <c r="L32" i="1"/>
  <c r="L31" i="1"/>
  <c r="L30" i="1"/>
  <c r="L29" i="1"/>
  <c r="L28" i="1"/>
  <c r="L27" i="1"/>
  <c r="L26" i="1"/>
  <c r="L25" i="1"/>
  <c r="L24" i="1"/>
  <c r="L23" i="1"/>
  <c r="L22" i="1"/>
  <c r="L21" i="1"/>
  <c r="L20" i="1"/>
  <c r="L19" i="1"/>
  <c r="L18" i="1"/>
  <c r="L17" i="1"/>
  <c r="L16" i="1"/>
  <c r="L15" i="1"/>
  <c r="L14" i="1"/>
  <c r="L13" i="1"/>
  <c r="L12" i="1"/>
  <c r="L11" i="1"/>
  <c r="L10" i="1"/>
  <c r="L9" i="1"/>
  <c r="L8" i="1"/>
  <c r="L7" i="1"/>
  <c r="L6" i="1"/>
  <c r="Y5" i="1" l="1"/>
  <c r="X5" i="1"/>
  <c r="Y4" i="1"/>
  <c r="X4" i="1"/>
  <c r="L4" i="1" l="1"/>
  <c r="L5"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Christopher Benitez</author>
  </authors>
  <commentList>
    <comment ref="V4" authorId="0" shapeId="0" xr:uid="{A9219425-7819-4F96-AA19-EE0F5032D979}">
      <text>
        <r>
          <rPr>
            <b/>
            <sz val="9"/>
            <color indexed="81"/>
            <rFont val="Tahoma"/>
            <family val="2"/>
          </rPr>
          <t>Christopher Benitez:</t>
        </r>
        <r>
          <rPr>
            <sz val="9"/>
            <color indexed="81"/>
            <rFont val="Tahoma"/>
            <family val="2"/>
          </rPr>
          <t xml:space="preserve">
Pursuant Prelim Statement CCCC
</t>
        </r>
      </text>
    </comment>
    <comment ref="Z4" authorId="0" shapeId="0" xr:uid="{CA84B8BB-554B-40C6-828A-7ECE9EE4AA0B}">
      <text>
        <r>
          <rPr>
            <b/>
            <sz val="9"/>
            <color indexed="81"/>
            <rFont val="Tahoma"/>
            <family val="2"/>
          </rPr>
          <t>Christopher Benitez:</t>
        </r>
        <r>
          <rPr>
            <sz val="9"/>
            <color indexed="81"/>
            <rFont val="Tahoma"/>
            <family val="2"/>
          </rPr>
          <t xml:space="preserve">
AL 5267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Christopher Benitez</author>
  </authors>
  <commentList>
    <comment ref="K16" authorId="0" shapeId="0" xr:uid="{E2A2CC8A-CEFF-49AF-99A3-C7116CCB0F30}">
      <text>
        <r>
          <rPr>
            <b/>
            <sz val="9"/>
            <color indexed="81"/>
            <rFont val="Tahoma"/>
            <family val="2"/>
          </rPr>
          <t>Christopher Benitez:</t>
        </r>
        <r>
          <rPr>
            <sz val="9"/>
            <color indexed="81"/>
            <rFont val="Tahoma"/>
            <family val="2"/>
          </rPr>
          <t xml:space="preserve">
$1,647 FRRMA
</t>
        </r>
      </text>
    </comment>
    <comment ref="L16" authorId="0" shapeId="0" xr:uid="{6D2E4242-1B19-488C-888F-649157E2C30D}">
      <text>
        <r>
          <rPr>
            <b/>
            <sz val="9"/>
            <color indexed="81"/>
            <rFont val="Tahoma"/>
            <family val="2"/>
          </rPr>
          <t>Christopher Benitez:</t>
        </r>
        <r>
          <rPr>
            <sz val="9"/>
            <color indexed="81"/>
            <rFont val="Tahoma"/>
            <family val="2"/>
          </rPr>
          <t xml:space="preserve">
Removed $5,121 for Community Outreach
</t>
        </r>
      </text>
    </comment>
  </commentList>
</comments>
</file>

<file path=xl/sharedStrings.xml><?xml version="1.0" encoding="utf-8"?>
<sst xmlns="http://schemas.openxmlformats.org/spreadsheetml/2006/main" count="1551" uniqueCount="564">
  <si>
    <t>"WMP Mitigation Initiatives" Tab</t>
  </si>
  <si>
    <t>"Utility Account Tracking" Tab</t>
  </si>
  <si>
    <t>Field Name</t>
  </si>
  <si>
    <t>Field Description</t>
  </si>
  <si>
    <t>Additional Intructions</t>
  </si>
  <si>
    <t xml:space="preserve">Mitigation Initiative Cost Reporting Identification Code </t>
  </si>
  <si>
    <t xml:space="preserve">Unique to this Information-Only Submittal: Assign a new code for this WMP Cost Reporting Template for each mitigation initiative to allow for tracking across filings (GRC, WMP, SB884, etc.).  Use the following to format to generate a unique code for each row:  “[Utility Name Abbreviation]_123” (for example SDG&amp;E_001).   Type [MAT] Code, Business Planning Element, etc.). </t>
  </si>
  <si>
    <t xml:space="preserve">Generated by Utility. </t>
  </si>
  <si>
    <t>Provide current memorandum and balancing account status applicable to costs being tracked for each mitigation program activity that is present in the Quarterly Data Reports provided to the Office of Energy Infrastructure Safety.</t>
  </si>
  <si>
    <t xml:space="preserve">Utility Initiative Tracking ID </t>
  </si>
  <si>
    <t>Unique Mitigation Initiative Code Number from WMPs and QDRs. The “Utility Initiative Tracking ID” is a unique tracking ID for a given Initiative. This ID must match the "Utility Initiative Tracking ID" field for the same initiative in all QDR submissions for the initiative(s) entire lifecycle. This field should remain static even if WMP Initiative Category, WMP Initiative Activity, or WMP Section numbers change. Provide from Source: QDR/WMP.</t>
  </si>
  <si>
    <t xml:space="preserve">Provide from Source: WMP. </t>
  </si>
  <si>
    <t>WMP Mitigation Initiative Title</t>
  </si>
  <si>
    <r>
      <t>WMP Mitigation Initiative</t>
    </r>
    <r>
      <rPr>
        <b/>
        <sz val="11"/>
        <color rgb="FF000000"/>
        <rFont val="Aptos Narrow"/>
        <family val="2"/>
        <scheme val="minor"/>
      </rPr>
      <t xml:space="preserve"> </t>
    </r>
    <r>
      <rPr>
        <sz val="11"/>
        <color rgb="FF000000"/>
        <rFont val="Aptos Narrow"/>
        <family val="2"/>
        <scheme val="minor"/>
      </rPr>
      <t>Title.</t>
    </r>
  </si>
  <si>
    <t>Provide from Source: WMP</t>
  </si>
  <si>
    <t>WMP Mitigation Initiative Description</t>
  </si>
  <si>
    <t>Brief WMP Mitigation Initiative activity description.</t>
  </si>
  <si>
    <t xml:space="preserve">WMP Initiative Category </t>
  </si>
  <si>
    <t>Possible Values:
•	Community Outreach and Engagement
•	Emergency Preparedness
•	Grid Design, Operations, and Maintenance
•	Overview of Service Territory
•	Risk Methodology and Assessment
•	Situational Awareness and Forecasting
•	Vegetation Management and Inspections
•	Public Safety Power Shutoffs
•	Wildfire Mitigation Strategy Development</t>
  </si>
  <si>
    <t>Select Category Value from pull-down menu</t>
  </si>
  <si>
    <t>WMP Mitigation Initiative Cost Year 1 ($)</t>
  </si>
  <si>
    <r>
      <t>WMP Mitigation Initiative</t>
    </r>
    <r>
      <rPr>
        <b/>
        <sz val="11"/>
        <color rgb="FF000000"/>
        <rFont val="Aptos Narrow"/>
        <family val="2"/>
        <scheme val="minor"/>
      </rPr>
      <t xml:space="preserve"> </t>
    </r>
    <r>
      <rPr>
        <sz val="11"/>
        <color rgb="FF000000"/>
        <rFont val="Aptos Narrow"/>
        <family val="2"/>
        <scheme val="minor"/>
      </rPr>
      <t>Cost – Year 1.</t>
    </r>
  </si>
  <si>
    <t xml:space="preserve"> </t>
  </si>
  <si>
    <t>Modify Header with correct year (e.g., "2023")</t>
  </si>
  <si>
    <t>(Recorded if available or forecasted)</t>
  </si>
  <si>
    <t>WMP Mitigation Initiative Cost Year 2 ($)</t>
  </si>
  <si>
    <r>
      <t>WMP Mitigation Initiative</t>
    </r>
    <r>
      <rPr>
        <b/>
        <sz val="11"/>
        <color rgb="FF000000"/>
        <rFont val="Aptos Narrow"/>
        <family val="2"/>
        <scheme val="minor"/>
      </rPr>
      <t xml:space="preserve"> </t>
    </r>
    <r>
      <rPr>
        <sz val="11"/>
        <color rgb="FF000000"/>
        <rFont val="Aptos Narrow"/>
        <family val="2"/>
        <scheme val="minor"/>
      </rPr>
      <t>Cost – Year 2.</t>
    </r>
  </si>
  <si>
    <t>Modify Header with correct year (e.g., "2024")</t>
  </si>
  <si>
    <t>WMP Mitigation Initiative Cost Year 3 ($)</t>
  </si>
  <si>
    <r>
      <t>WMP Mitigation Initiative</t>
    </r>
    <r>
      <rPr>
        <b/>
        <sz val="11"/>
        <color rgb="FF000000"/>
        <rFont val="Aptos Narrow"/>
        <family val="2"/>
        <scheme val="minor"/>
      </rPr>
      <t xml:space="preserve"> </t>
    </r>
    <r>
      <rPr>
        <sz val="11"/>
        <color rgb="FF000000"/>
        <rFont val="Aptos Narrow"/>
        <family val="2"/>
        <scheme val="minor"/>
      </rPr>
      <t>Cost – Year 3.</t>
    </r>
  </si>
  <si>
    <t>Modify Header with correct year (e.g., "2025")</t>
  </si>
  <si>
    <t>WMP Mitigation Initiative Cost Total ($)</t>
  </si>
  <si>
    <t xml:space="preserve">Total 3-year-WMP-cycle Mitigation Initiative Cost </t>
  </si>
  <si>
    <t>Include 3-year total of combined recorded and forecasted costs.</t>
  </si>
  <si>
    <t>(Recorded or Forecasted as available).</t>
  </si>
  <si>
    <t>WMP Mitigation Initiative Page Number</t>
  </si>
  <si>
    <t>WMP Mitigation Initiative Page Number of current year WMP.</t>
  </si>
  <si>
    <t>WMP File Location (URL)</t>
  </si>
  <si>
    <t>Link to the originally submitted WMP or WMP Update file</t>
  </si>
  <si>
    <t>GRC Activity Title</t>
  </si>
  <si>
    <t>GRC Mitigation Initiative Activity Title</t>
  </si>
  <si>
    <t>GRC Activity Unique Code</t>
  </si>
  <si>
    <t>GRC Mitigation Initiative Activity Unique Code</t>
  </si>
  <si>
    <t>GRC Activity Description</t>
  </si>
  <si>
    <t>Brief GRC Mitigation Initiative Activity Description</t>
  </si>
  <si>
    <t xml:space="preserve">GRC Activity Section and Page Number </t>
  </si>
  <si>
    <t>GRC Mitigation Initiative Activity Number of current GRC</t>
  </si>
  <si>
    <r>
      <rPr>
        <b/>
        <sz val="11"/>
        <color theme="1"/>
        <rFont val="Aptos Narrow"/>
        <family val="2"/>
        <scheme val="minor"/>
      </rPr>
      <t>IMPORTANT</t>
    </r>
    <r>
      <rPr>
        <sz val="11"/>
        <color theme="1"/>
        <rFont val="Aptos Narrow"/>
        <family val="2"/>
        <scheme val="minor"/>
      </rPr>
      <t>: As this field relates to "Utility WMP Mitigation Initiative" create additional fields duplicating on the "Utility WMP Mitigation Initiative" field as necessary.</t>
    </r>
  </si>
  <si>
    <t>GRC Appendix</t>
  </si>
  <si>
    <t>Identify the workpapers associated with this GRC Activity</t>
  </si>
  <si>
    <t>Cost Recovery Method</t>
  </si>
  <si>
    <t>Example values include (add all relevant values): Distribution Method; Public Purpose Program</t>
  </si>
  <si>
    <t>GRC File Location</t>
  </si>
  <si>
    <t>Link to the originally submitted GRC file(s).</t>
  </si>
  <si>
    <t>Costs approved in last GRC (202x) ($)</t>
  </si>
  <si>
    <t>Costs approved in the currently applicable GRC.</t>
  </si>
  <si>
    <t>Costs requested in next GRC (202y) ($)</t>
  </si>
  <si>
    <t>Costs anticipated to be requested in a future GRC.</t>
  </si>
  <si>
    <t>Costs Recovered via Application (Yr 1) ($)</t>
  </si>
  <si>
    <t>Costs recovered for WMP year 1.</t>
  </si>
  <si>
    <t>Costs Recovered via Application (Yr 2) ($)</t>
  </si>
  <si>
    <t>Costs recovered for WMP year 2.</t>
  </si>
  <si>
    <t>Costs Recovered via Application (Yr 3) ($)</t>
  </si>
  <si>
    <t>Costs recovered for WMP year 3.</t>
  </si>
  <si>
    <t xml:space="preserve"> Unrecovered Costs ($)</t>
  </si>
  <si>
    <t xml:space="preserve"> WMP costs not recovered via GRC or Application.</t>
  </si>
  <si>
    <t>SB 884 Activity Recorded Costs ($)</t>
  </si>
  <si>
    <t>Total SB 884 Undergrounding recorded costs, to date, applicable to the specified WMP activity.</t>
  </si>
  <si>
    <t>SB 884 Activity Forecasted Costs ($)</t>
  </si>
  <si>
    <t>Total SB 884 Undergrounding forecasted costs for applicable to the specified WMP activity.</t>
  </si>
  <si>
    <t>FERC or Other Recorded Costs ($)</t>
  </si>
  <si>
    <t xml:space="preserve">Total recorded costs from this source applied to specified activity. </t>
  </si>
  <si>
    <t>FERC or Other Forecasted Costs ($)</t>
  </si>
  <si>
    <t xml:space="preserve">Total forecasted costs from this source applied to specified activity. </t>
  </si>
  <si>
    <t>Other Funding Source ($)</t>
  </si>
  <si>
    <t>Total recorded or forecast costs from this source applied to specified activity (e.g., federal or state grant). [Add additional fields for other funding sources as necessary.]</t>
  </si>
  <si>
    <t>Cost-Benefit Ratio (CBR) ($)</t>
  </si>
  <si>
    <t xml:space="preserve">Cost-Benefit Ratio of the mitigation initiative per D.22-12-027. For undergrounding benefits must relate to the mitigation of overhead line miles not underground miles mitigated. </t>
  </si>
  <si>
    <t>Alternate Mitigation Initiative Activity</t>
  </si>
  <si>
    <t>Alternative(s) analyzed when selecting this mitigation as most cost effective. [Add additional fields if more than one.]</t>
  </si>
  <si>
    <t>Alternate Mitigation Initiative Cost Benefit Ratio (CBR) ($)</t>
  </si>
  <si>
    <t>CBR for Alternative Activity not selected in lieu of the activity on this row. [add additional fields if more than one.]</t>
  </si>
  <si>
    <t>Risk Spend Efficiency Calculation</t>
  </si>
  <si>
    <t>Only if not providing CBR.</t>
  </si>
  <si>
    <t>D.18-12-014 provides that the utilities are to provide a ranking of proposed mitigations by RSE as part of their GRC submission. In D.22-12-027, CPUC extended the requirement to develop RSEs from mitigations, proposed by utilities to address risks, to “controls,” which are programs or activities required by statute, regulations or prior Commission decisions. Energy Safety requires electric utilities to provide RSEs in their WMPs.</t>
  </si>
  <si>
    <t>RAMP-related mitigations requested in GRC not in WMP</t>
  </si>
  <si>
    <t>RAMP related wildfire mitigation activity titles that are requested in the GRC but are not part of the WMP.</t>
  </si>
  <si>
    <t>Applicable Risk Model</t>
  </si>
  <si>
    <t>Name of risk model used to calculate Cost-Benefit Ratio.</t>
  </si>
  <si>
    <r>
      <t>Applicable Risk Model Version</t>
    </r>
    <r>
      <rPr>
        <sz val="11"/>
        <color theme="1"/>
        <rFont val="Aptos"/>
        <family val="2"/>
      </rPr>
      <t xml:space="preserve"> </t>
    </r>
  </si>
  <si>
    <t>Version of risk model used to calculate Cost-Benefit Ratio.</t>
  </si>
  <si>
    <t>High Fire Threat District Tier</t>
  </si>
  <si>
    <t>Utility Service Territory CPUC High Fire Threat District Tier per D.17-01-009. Possible Values: 
•	Non-HFTD
•	Zone 1
•	Tier 2
•	Tier 3
•	All HFTD
•	All Areas</t>
  </si>
  <si>
    <t>Comments</t>
  </si>
  <si>
    <t>Comment field as needed for any explanatory notes.</t>
  </si>
  <si>
    <t>INITIAL DRAFT FOR DISCUSSION ONLY</t>
  </si>
  <si>
    <t>Cost Associated with the WMP Activity</t>
  </si>
  <si>
    <t>GRC Cost Recovery</t>
  </si>
  <si>
    <t>Utility Initiative Tracking ID</t>
  </si>
  <si>
    <t xml:space="preserve">WMP Mitigation Initiative Category </t>
  </si>
  <si>
    <t>WMP Year 2023
CapEx ($)</t>
  </si>
  <si>
    <t>WMP Year 2023 OpEx ($)</t>
  </si>
  <si>
    <t>WMP Year 2024 CapEx ($)</t>
  </si>
  <si>
    <t>WMP Year 2024 OpEx ($)</t>
  </si>
  <si>
    <t>WMP Year 2025 CapEx ($)</t>
  </si>
  <si>
    <t>WMP Year 2025 OpEx ($)</t>
  </si>
  <si>
    <t xml:space="preserve">GRC Activity Unique Code
</t>
  </si>
  <si>
    <t>GRC Cost Recovery Method</t>
  </si>
  <si>
    <t>GRC File Location (URL)</t>
  </si>
  <si>
    <t>Costs approved in last GRC (2021) ($000)</t>
  </si>
  <si>
    <t>Revenue Requirement approved in last GRC (2021) ($000)</t>
  </si>
  <si>
    <t>Costs requested in next GRC (2025) ($000)</t>
  </si>
  <si>
    <t>Revenue Requirement requested in next GRC (2025) ($000)</t>
  </si>
  <si>
    <t>Costs Recovered via Application (Yr 1 - 2021 WMVM) ($000)</t>
  </si>
  <si>
    <t>Revenue Requirement Recovered via Application (Yr 1 - 2021 WMVM) ($000)</t>
  </si>
  <si>
    <t>Costs Recovered via Application (Yr 2) ($000)</t>
  </si>
  <si>
    <t>Revenue Requirement Recovered via Application (Yr 2) ($000)</t>
  </si>
  <si>
    <t>CostsRecovered via Application (Yr 3) ($000)</t>
  </si>
  <si>
    <t>Revenue Requirement Recovered via Application (Yr 3) ($000)</t>
  </si>
  <si>
    <t>Unrecovered Costs ($000)</t>
  </si>
  <si>
    <t>Unrecovered Revenue Requirement ($000)</t>
  </si>
  <si>
    <t xml:space="preserve"> Cost-Benefit Ratio (CBR) ($)</t>
  </si>
  <si>
    <t>Alternate Mitigation Initiative Title</t>
  </si>
  <si>
    <t>Alternate Mitigation Initiative CBR ($)</t>
  </si>
  <si>
    <t xml:space="preserve"> Applicable Risk Model</t>
  </si>
  <si>
    <t>Applicable Risk Model Version</t>
  </si>
  <si>
    <t>SH-1</t>
  </si>
  <si>
    <t>Wildfire Covered Conductor</t>
  </si>
  <si>
    <t>The Wildfire Covered Conductor Program (WCCP) is a program in HFRA to replace existing bare wire with covered conductor (CC) along with other associated components such as fire_x0002_resistant poles, composite crossarms, FR3 transformers143, wildlife covers, surge arresters, polymer 
insulators and vibration dampers, and is scoped based on the risk assessment and mitigation selection processes described in Sections 6 and 7.</t>
  </si>
  <si>
    <t>System Hardening</t>
  </si>
  <si>
    <t>https://www.sce.com/sites/default/files/AEM/Wildfire%20Mitigation%20Plan/2023-2025/SCE%202023%20WMP%20R2-clean.pdf</t>
  </si>
  <si>
    <t>Grid Hardening</t>
  </si>
  <si>
    <t>Covered conductor refers to the primary conductor being “covered” with insulating materials to protect against the impacts of incidental contact. There are four components that comprise this type of covered conductor: the conductor, the conductor shield, the inner layer, and outer layer.</t>
  </si>
  <si>
    <t>SCE04V05P2A, p.29</t>
  </si>
  <si>
    <t>WPSCE04V05P2, pp. 31-42</t>
  </si>
  <si>
    <t>Base Revenue/WRMBA</t>
  </si>
  <si>
    <t>https://edisonintl.sharepoint.com/:b:/r/teams/Public/regpublic/Regulatory%20Documents/PD/CPUC/22023/SCE04V05P02A.pdf?csf=1&amp;web=1&amp;e=RRnstA</t>
  </si>
  <si>
    <t>Various</t>
  </si>
  <si>
    <t>N/A</t>
  </si>
  <si>
    <t>IWMS</t>
  </si>
  <si>
    <t>HFRA</t>
  </si>
  <si>
    <t>SH-2</t>
  </si>
  <si>
    <t>Targeted Undergrounding</t>
  </si>
  <si>
    <t>Targeted Undergrounding (TUG) is a program to underground existing overhead power lines to significantly reduce wildfire and PSPS risk by significantly reducing the possibility for objects to contact energized conductor as well as greatly limiting the ignition-causing potential from  equipment failures.</t>
  </si>
  <si>
    <t>Undergrounding refers to the conversion of an existing overhead electric system, which consists of poles, wires, and related equipment, to underground facilities that consist of trenches containing conduit banks that house the wires, vaults, and/or pad mounts for transformers and
other equipment.</t>
  </si>
  <si>
    <t>SCE04V05P2A, p.9</t>
  </si>
  <si>
    <t>WPSCE04V05P2, pp. 25-31</t>
  </si>
  <si>
    <t>Base Revenue/GHBA</t>
  </si>
  <si>
    <t>Covered Conductor</t>
  </si>
  <si>
    <t>Grid Design Ops Maintenance</t>
  </si>
  <si>
    <t>Public Safety Power Shutoffs</t>
  </si>
  <si>
    <t>PSPS</t>
  </si>
  <si>
    <t>PSPS Execution</t>
  </si>
  <si>
    <t>Situational Awareness</t>
  </si>
  <si>
    <t>Enhanced Situational Awareness</t>
  </si>
  <si>
    <t>Aerial Suppression</t>
  </si>
  <si>
    <t>Emergency Preparedness</t>
  </si>
  <si>
    <t>Aerial Surpression</t>
  </si>
  <si>
    <t>HFRA Sectionalizing Devices</t>
  </si>
  <si>
    <t>Community Outreach and Engagement</t>
  </si>
  <si>
    <t>Community Outreach</t>
  </si>
  <si>
    <t>PSPS Customer Support</t>
  </si>
  <si>
    <t>Fire Science and Advanced Modeling</t>
  </si>
  <si>
    <t>Grid Design, Operations, and Maintenance</t>
  </si>
  <si>
    <t>Overview of Service Territory</t>
  </si>
  <si>
    <t>Situational Awareness and Forecasting</t>
  </si>
  <si>
    <t>Wildfire Mitigation Strategy Development</t>
  </si>
  <si>
    <t>Vegetation Management</t>
  </si>
  <si>
    <t>Fire Hazard Prevention</t>
  </si>
  <si>
    <t>Structure Brushing</t>
  </si>
  <si>
    <t>Dead and Dying Tree Removal</t>
  </si>
  <si>
    <t>Dead, Dying and Diseased Tree Removal</t>
  </si>
  <si>
    <t>Vegetation Management Work Management Tool (Arbora)</t>
  </si>
  <si>
    <t>Distribution Routine Vegetation Management</t>
  </si>
  <si>
    <t>Transmission Routine Vegetation Management</t>
  </si>
  <si>
    <t>LiDAR Distribution Vegetation Inspections</t>
  </si>
  <si>
    <t>Wildfire Vegetation Management</t>
  </si>
  <si>
    <t>SA-1</t>
  </si>
  <si>
    <t>Weather Stations</t>
  </si>
  <si>
    <t>SCE’s weather stations provide data such as sustained wind speed, wind gust speed, direction of wind, humidity, and temperature, to name a few variables.</t>
  </si>
  <si>
    <t>SCE04V05P4A, p. 74</t>
  </si>
  <si>
    <t>WPSCE04V05P4, pp. 70-91</t>
  </si>
  <si>
    <t xml:space="preserve">https://edisonintl.sharepoint.com/:b:/t/Public/regpublic/EfvNOSSafzVBuONoK8OuBtABFWk87GpdhIlrtKwEZQghhw </t>
  </si>
  <si>
    <t>SA-3</t>
  </si>
  <si>
    <t>Weather and Fuels Modeling</t>
  </si>
  <si>
    <t>SCE continues to make important investments in fire spread modeling technology to help identify areas that are at high risk for large wildfires, which can have devastating consequences.</t>
  </si>
  <si>
    <t>SCE04V05P4A, p. 89</t>
  </si>
  <si>
    <t>WPSCE04V05P4, pp. 92-112</t>
  </si>
  <si>
    <t>SA-8</t>
  </si>
  <si>
    <t xml:space="preserve">Fire Science Enhancements </t>
  </si>
  <si>
    <t/>
  </si>
  <si>
    <t>SCE’s fire science enhancements are comprised of the continuation of the Santa Ana Wind Outlook and Self-Organizing Maps (SOMS).</t>
  </si>
  <si>
    <t>SA-11</t>
  </si>
  <si>
    <t>Early Fault Detection (EFD)</t>
  </si>
  <si>
    <t>EFD technology detects high frequency radio emissions that can occur from arcing (high-energy discharge) or partial discharge (lower-energy discharge) conditions on the electric system.</t>
  </si>
  <si>
    <t>SCE04V05P3A, p. 20</t>
  </si>
  <si>
    <t>WPSCE04V05P3, pp. 84-85</t>
  </si>
  <si>
    <t>https://edisonintl.sharepoint.com/:b:/t/Public/regpublic/ERQ9MA1ZBhFBh8BJwWHOpSgBe9O2KjaHs5t63Y2sQdXPlA</t>
  </si>
  <si>
    <t>SA-10</t>
  </si>
  <si>
    <t>High Definition (HD) Cameras</t>
  </si>
  <si>
    <t>HD camera live feed information is critical to fire agencies for effectively deploying air and ground resources to limit and contain fires in their early stages, as well as to SCE’s Fire Management team for gathering early information for asset protection</t>
  </si>
  <si>
    <t xml:space="preserve"> N/A</t>
  </si>
  <si>
    <t>SH-4</t>
  </si>
  <si>
    <t>Branch Line Protection Strategy</t>
  </si>
  <si>
    <t>Fusing Mitigation</t>
  </si>
  <si>
    <t>SCE’s fusing mitigation program installs and replaces existing fuses on smaller branch distribution lines within high fire risk areas.</t>
  </si>
  <si>
    <t>SCE04V05P2A, p.113</t>
  </si>
  <si>
    <t>SH-5</t>
  </si>
  <si>
    <t xml:space="preserve">Remote Controlled Automatic Reclosers Settings Update </t>
  </si>
  <si>
    <t>Ongoing evaluations of HFRA sectionalizing settings to reduce the PSPS frequency, duration, and the number of customers impacted.</t>
  </si>
  <si>
    <t>SCE04V05P2A, p.86</t>
  </si>
  <si>
    <t>WPSCE04V05P2, pp. 66-77</t>
  </si>
  <si>
    <t>SH-6</t>
  </si>
  <si>
    <t xml:space="preserve">Circuit Breaker Relay Hardware for Fast Curve </t>
  </si>
  <si>
    <t>Performing upgrades to Circuit Breaker (CB) relay hardware to accommodate Fast Curve (FC) Settings, which reduce fault energy by increasing the speed with which a relay reacts to most fault currents.</t>
  </si>
  <si>
    <t>SH-8</t>
  </si>
  <si>
    <t>Transmission Open Phase Detection (TOPD)</t>
  </si>
  <si>
    <t>Alternative Technologies</t>
  </si>
  <si>
    <t>Transmission Open Phase Detection (TOPD) is a technology that helps reduce ignition risks associated with the high voltage transmission system, by detecting and isolating a single open phase event that is the result of an energized line separating before it contacts the ground.</t>
  </si>
  <si>
    <t>SCE04V05P3A, p. 12</t>
  </si>
  <si>
    <t>WPSCE04V05P3, pp. 77-78</t>
  </si>
  <si>
    <t xml:space="preserve">https://edisonintl.sharepoint.com/:b:/t/Public/regpublic/ERQ9MA1ZBhFBh8BJwWHOpSgBe9O2KjaHs5t63Y2sQdXPlA </t>
  </si>
  <si>
    <t>SH-10</t>
  </si>
  <si>
    <t>Tree Attachment Remediation</t>
  </si>
  <si>
    <t>Installation of new poles in order to eliminate instances where existing electrical equipment, including overhead conductor, are attached to trees.</t>
  </si>
  <si>
    <t>SCE04V05P2A, p.59</t>
  </si>
  <si>
    <t>WPSCE04V05P2, pp. 43-44</t>
  </si>
  <si>
    <t>SH-14</t>
  </si>
  <si>
    <t xml:space="preserve">Long Span Initiative (LSI) </t>
  </si>
  <si>
    <t>Long span remediations involve spans of wire exceeding a certain length, spans with mixed conductor, spans that have a sharp angle, or spans that transition between vertical and horizontal configuration.</t>
  </si>
  <si>
    <t>SCE04V05P2A, p.103</t>
  </si>
  <si>
    <t>WPSCE04V05P2, pp. 91-96</t>
  </si>
  <si>
    <t>SH-15</t>
  </si>
  <si>
    <t>Vertical Switches</t>
  </si>
  <si>
    <t>Replacement of certain switch configurations to reduce ignition probability.</t>
  </si>
  <si>
    <t>SH-16</t>
  </si>
  <si>
    <t>Vibration Damper Retrofit</t>
  </si>
  <si>
    <t>Vibration dampers can reduce wind-driven vibration (known as Aeolian vibration) that may lead to conductor abrasion or fatigue over time.</t>
  </si>
  <si>
    <t>SCE04V05P2A, p.65</t>
  </si>
  <si>
    <t>WPSCE04V05P2, pp. 45-48</t>
  </si>
  <si>
    <t>SH-17</t>
  </si>
  <si>
    <t>Rapid Earth Fault Current Limiters (REFCL) (Ground Fault Neutralizer)</t>
  </si>
  <si>
    <t>Rapid Earth Fault Current Limiters (REFCL)</t>
  </si>
  <si>
    <t>The most widely deployed variant of REFCL technology for wildfire application is the GFN, consisting of an ASC, which cancels out most of the fault current in parallel with a residual current compensator (RCC) inverter to cancel out the remaining fault current.</t>
  </si>
  <si>
    <t>SCE04V05P2A, p.73</t>
  </si>
  <si>
    <t>WPSCE04V05P2, pp. 51-65</t>
  </si>
  <si>
    <t>SH-18</t>
  </si>
  <si>
    <t>Rapid Earth Fault Current Limiters (REFCL) ​(Grounding Conversion)</t>
  </si>
  <si>
    <t>Grounding conversion projects typically transition from traditional solidly grounded systems to resonant and ungrounded systems, which reduce fault energy and increase fault detection sensitivity.</t>
  </si>
  <si>
    <t>IN-1.1.A</t>
  </si>
  <si>
    <t>Distribution High Fire Risk‐Informed (HFRI) Inspections and Remediations (Ground)</t>
  </si>
  <si>
    <t>High Fire Risk Inspections and Remediations</t>
  </si>
  <si>
    <t>Performing ground inspections help detect equipment and structure conditions that are difficult to identify via aerial inspections (e.g., aerial inspections do not inspect spans), such as damaged wood pole</t>
  </si>
  <si>
    <t>SCE04V05P3A, p.32</t>
  </si>
  <si>
    <t>WPSCE04V05P3, pp. 158-159, 163-165</t>
  </si>
  <si>
    <t>Distribution High Fire Risk‐Informed (HFRI) Inspections and Remediations (Aerial)</t>
  </si>
  <si>
    <t>IN-1.1.B</t>
  </si>
  <si>
    <t>Aerial inspections help to detect equipment and structure conditions that are difficult to detect via ground inspections such as deterioration on the 1 top of a distribution crossarm or a missing cotter key on a large transmission structure</t>
  </si>
  <si>
    <t>IN-1.2.A</t>
  </si>
  <si>
    <t>Transmission High Fire Risk‐Informed (HFRI) Inspections and Remediations​ (Ground)</t>
  </si>
  <si>
    <t>Inspections are identified by a combination of compliance requirements, risk-informed assessment, or through the AOCs. Each inspection is performed by either a Transmission Senior Patrolman or Lineman, both of which are Qualified Electrical Workers (QEWs).</t>
  </si>
  <si>
    <t>WPSCE04V05P3, pp. 160-162, 166-168</t>
  </si>
  <si>
    <t>Transmission High Fire Risk‐Informed (HFRI) Inspections and Remediations​ (Aerial)</t>
  </si>
  <si>
    <t>IN-1.2.B</t>
  </si>
  <si>
    <t>Structures are examined by qualified contracted resources (i.e., QEW) and the results are analyzed and documented. A condition assessor inspects the aerial photographs of the assets, assessing the structural and equipment condition while recording answers to questions to an inspection form</t>
  </si>
  <si>
    <t>IN-3</t>
  </si>
  <si>
    <t>Infrared Inspection of Energized Overhead Distribution Facilities and Equipment</t>
  </si>
  <si>
    <t>Infrared Inspection Program</t>
  </si>
  <si>
    <t>The IR scan can detect temperature differences between components and identify heat signatures of components called “hot spots” that may indicate deterioration in structures and equipment not visible to the naked eye</t>
  </si>
  <si>
    <t>SCE04V05P3A, p.58</t>
  </si>
  <si>
    <t>WPSCE04V05P3, pp. 121-126</t>
  </si>
  <si>
    <t>IN-4</t>
  </si>
  <si>
    <t>Infrared Inspection, Corona Scanning, and High-Definition Imagery of Energized Overhead Transmission Facilities and Equipment</t>
  </si>
  <si>
    <t>Specialized infrared and ultraviolet (Corona) light cameras are mounted to helicopters, which inspect the line, with special attention paid to splices, conductor connection/attachment points, and insulators</t>
  </si>
  <si>
    <t>SCE04V05P3A, p.60</t>
  </si>
  <si>
    <t>IN-5</t>
  </si>
  <si>
    <t xml:space="preserve">Generation High Fire Risk-Informed Inspections and Remediations in HFRA </t>
  </si>
  <si>
    <t>SCE also performed inspection and remediation work on certain legacy utility-owned hydroelectric generation assets located within HFRA, such as powerhouses</t>
  </si>
  <si>
    <t>WPSCE04V05P3, pp. 112-114</t>
  </si>
  <si>
    <t>IN-8</t>
  </si>
  <si>
    <t>Inspection and Maintenance Tools</t>
  </si>
  <si>
    <t>SCE continues to maintain accounting of its technology development and implementation efforts for HFRI Inspections in the Technology Support Tools sub-activity. The technology solutions in support of the HFRI Inspections efforts are broken down into three wildfire mitigation workstreams: Inspections, Data Governance, and Remediation</t>
  </si>
  <si>
    <t>SCE04V05P3A, p.95</t>
  </si>
  <si>
    <t>WPSCE04V05P3, pp. 127-132, 145-157</t>
  </si>
  <si>
    <t>IN-9</t>
  </si>
  <si>
    <t>Transmission Conductor &amp; Splice Assessment: Spans with LineVue and Splices with X-Ray</t>
  </si>
  <si>
    <t>LineVue determines the deterioration of the steel core cross-sectional area of the conductor steel core and detects any localized breaks or corrosion pits on the steel wires and loss of zinc galvanized layer. X-ray inspections are used on conductor splices to verify proper installation and identify broken strands or deformities</t>
  </si>
  <si>
    <t>SCE04V05P3A, p.54</t>
  </si>
  <si>
    <t>WPSCE04V05P3, pp. 133-144, 160-162, 166-168</t>
  </si>
  <si>
    <t>VM-1</t>
  </si>
  <si>
    <t>Hazard Tree Mitigation Program​</t>
  </si>
  <si>
    <t>HTMP entails more detailed inspection and evaluation of trees in the USZ and outside of the routine line clearing inventory in HFRA. The program is designed to help SCE identify trees not targeted by other vegetation management programs that may be hazardous to SCE’s assets and that are not at risk of growing into the regulatory clearance distance</t>
  </si>
  <si>
    <t>SCE02V10A, p.66</t>
  </si>
  <si>
    <t>WPSCE02V10A, pp. 6-8</t>
  </si>
  <si>
    <t xml:space="preserve">https://edisonintl.sharepoint.com/:b:/t/Public/regpublic/Ee1GlHGftqRBrpvkFrqyefgBwruOdrKgjNsPUEwxdTWNpQ </t>
  </si>
  <si>
    <t>VM-2</t>
  </si>
  <si>
    <t>Distribution and Transmission Routine Vegetation Management</t>
  </si>
  <si>
    <t>VM-3</t>
  </si>
  <si>
    <t>Expanded Clearances for Generation Legacy Facilities</t>
  </si>
  <si>
    <t>VM-4</t>
  </si>
  <si>
    <t>VM-6</t>
  </si>
  <si>
    <t>Wildfire Management and Vegetation Management Technology Solutions</t>
  </si>
  <si>
    <t>VM-7</t>
  </si>
  <si>
    <t>Detailed Inspections for the Prescription, Where Necessary and Feasible, of Expanded Vegetation Clearances from Distribution Lines in HFRA</t>
  </si>
  <si>
    <t>VM-8</t>
  </si>
  <si>
    <t>Detailed Inspections for the Prescription, Where Necessary and Feasible, of Expanded Vegetation Clearances from Transmission Lines in HFRA</t>
  </si>
  <si>
    <t>VM-9</t>
  </si>
  <si>
    <t>LiDAR Distribution Vegetation Inspections</t>
  </si>
  <si>
    <t>VM-10</t>
  </si>
  <si>
    <t>LiDAR Transmission Vegetation Inspections</t>
  </si>
  <si>
    <t>PSPS-2</t>
  </si>
  <si>
    <t>Customer Care Programs (Critical Care Backup Battery Program)</t>
  </si>
  <si>
    <t>The CCBB program addresses the needs of SCE’s Medical Baseline Allowance (MBL) program customers residing in HFRA by fully funding the cost of portable backup battery to operate medical equipment during PSPS events</t>
  </si>
  <si>
    <t>SCE04V05P4A, p.29</t>
  </si>
  <si>
    <t>WPSCE04V05P4, pp. 15-35</t>
  </si>
  <si>
    <t>Customer Care Programs (Portable Power Station and Generator Rebates)</t>
  </si>
  <si>
    <t>PSPS-3</t>
  </si>
  <si>
    <t>The Portable Power Station Rebate Program was initiated when SCE identified the need for customers to utilize battery backup to power small electronics including lighting, TVs, routers and modems, as well as the ability to charge devices such as cell phones, laptops and tablets in the event of an extended outage or a PSPS event. The Portable Generator Rebate program assists customers living in HFRA communities whose electrical needs extend beyond the limited power supply offered by a portable power station by offsetting the cost of purchasing a portable generator</t>
  </si>
  <si>
    <t>SCE04V05P4A, p.35-36</t>
  </si>
  <si>
    <t>DEP-1</t>
  </si>
  <si>
    <t>Wildfire Safety Community Meetings</t>
  </si>
  <si>
    <t>SCE holds wildfire safety community meetings to share information about its Wildfire Mitigation Plan (WMP), PSPS, customer programs, and emergency preparedness resources</t>
  </si>
  <si>
    <t>SCE04V05P4A, p.37</t>
  </si>
  <si>
    <t>Customer Research and Education</t>
  </si>
  <si>
    <t>DEP-2</t>
  </si>
  <si>
    <t>SCE Emergency Response Training</t>
  </si>
  <si>
    <t>Training Seat Time - Transmission and Distribution</t>
  </si>
  <si>
    <t>DEP-4</t>
  </si>
  <si>
    <t>SCE conducts extensive customer research to understand customers’ attitudes/opinions about PSPS-related experiences – and then to determine how best to educate customers at the right time and through the right channels regarding wildfire mitigation and preparedness activities</t>
  </si>
  <si>
    <t>SCE04V05P4A, p.32</t>
  </si>
  <si>
    <t>DEP-5</t>
  </si>
  <si>
    <t>Due to the limited availability of fire suppression resources available statewide, in 2021 SCE partnered with Los Angeles, Ventura, and Orange Counties to support their proposal to fund the stand-by time of aerial suppression resources to reduce wildfire risk to SCE’s system and help protect SCE’s infrastructure and communities</t>
  </si>
  <si>
    <t>SCE04V05P4A, p.67</t>
  </si>
  <si>
    <t>WPSCE04V05P4, pp. 60-69</t>
  </si>
  <si>
    <t>DG-1.A</t>
  </si>
  <si>
    <t>Wildfire Safety Data Mart and Data Management (Ezy)</t>
  </si>
  <si>
    <t>SCE has built a centralized, unstructured, cloud data repository, called the EzyData platform to store petabytes of data collected as part of SCE’s wildfire mitigation initiatives</t>
  </si>
  <si>
    <t>SCE04V05P4A, p.95</t>
  </si>
  <si>
    <t>WPSCE04V05P4, pp. 152</t>
  </si>
  <si>
    <t>DG-1.B</t>
  </si>
  <si>
    <t>Wildfire Safety Data Mart and Data Management -WiSDM</t>
  </si>
  <si>
    <t>The WiSDM platform collects data from many legacy enterprise platforms that contain asset inspection, PSPS, and other wildfire mitigation work management data, replacing the need for manual collection of data from individual systems</t>
  </si>
  <si>
    <t>SCE04V05P4A, p.103</t>
  </si>
  <si>
    <t>WPSCE04V05P4, pp. 156-157</t>
  </si>
  <si>
    <t>(Multiple Items)</t>
  </si>
  <si>
    <t>2021 GRC Track 4 Costs</t>
  </si>
  <si>
    <t>2025 GRC</t>
  </si>
  <si>
    <t>Wildfire Management</t>
  </si>
  <si>
    <t>2024 Total</t>
  </si>
  <si>
    <t>% Allocation</t>
  </si>
  <si>
    <t>2025 Total</t>
  </si>
  <si>
    <t>Sum of WMP Year 2024 CapEx ($)</t>
  </si>
  <si>
    <t>Sum of WMP Year 2024 OpEx ($)</t>
  </si>
  <si>
    <t>Sum of WMP Year 2025 CapEx ($)</t>
  </si>
  <si>
    <t>Sum of WMP Year 2025 OpEx ($)</t>
  </si>
  <si>
    <t>GRC Activity</t>
  </si>
  <si>
    <t>CapEx</t>
  </si>
  <si>
    <t>O&amp;M</t>
  </si>
  <si>
    <t>Grand Total</t>
  </si>
  <si>
    <t>WCCP</t>
  </si>
  <si>
    <t>Environmental Programs</t>
  </si>
  <si>
    <t>Ethics and Compliance</t>
  </si>
  <si>
    <t>Organizational Support</t>
  </si>
  <si>
    <t>Supplemental System Hardening Activites</t>
  </si>
  <si>
    <t>Wildfire Work Order Related Expense</t>
  </si>
  <si>
    <t>GRC Authorized Revenue Requirement
 (Entered Rates)</t>
  </si>
  <si>
    <t>GRC Authorized Revenue Requirement
 (Yet to Enter Rates)</t>
  </si>
  <si>
    <t>Recorded Costs
 (Entered Rates)</t>
  </si>
  <si>
    <t>Recorded Costs
 (Yet to Enter Rates)</t>
  </si>
  <si>
    <t>Non-GRC Recorded Costs 
(Entered Rates)</t>
  </si>
  <si>
    <t>Non-GRC Recorded Costs 
(Yet to Enter Rates)</t>
  </si>
  <si>
    <t>Pending GRC Revenue Requests</t>
  </si>
  <si>
    <t>Pending Non-GRC Revenue Requests</t>
  </si>
  <si>
    <t>Account Total</t>
  </si>
  <si>
    <t>Third-Party or Other Funding Source</t>
  </si>
  <si>
    <t xml:space="preserve"> Wildfire Mitigation Program Total</t>
  </si>
  <si>
    <t>Notes</t>
  </si>
  <si>
    <t>Wildfire Mitigation</t>
  </si>
  <si>
    <t>Wildfire Mitigation Category</t>
  </si>
  <si>
    <t xml:space="preserve"> Balancing or Memorandum Account Name</t>
  </si>
  <si>
    <t>CPUC Proceeding Number</t>
  </si>
  <si>
    <t>CPUC Decision Number</t>
  </si>
  <si>
    <t>SCE Accounting Number</t>
  </si>
  <si>
    <t>Any Other ID Number</t>
  </si>
  <si>
    <t>GRC Authorized CapEx (In Rates)</t>
  </si>
  <si>
    <t>GRC Authorized O&amp;M (In Rates)</t>
  </si>
  <si>
    <t>GRC Authorized CapEx (Yet to Enter Rates)</t>
  </si>
  <si>
    <t>GRC Authorized O&amp;M (Yet to Enter Rates)</t>
  </si>
  <si>
    <t>Recorded Costs CapEx (In Rates)</t>
  </si>
  <si>
    <t>Recorded O&amp;M (In Rates)</t>
  </si>
  <si>
    <t>Recorded CapEx (Yet to Enter Rates)</t>
  </si>
  <si>
    <t>Recorded O&amp;M (Yet to Enter Rates)</t>
  </si>
  <si>
    <t>Non-GRC Recorded CapEx (In Rates)</t>
  </si>
  <si>
    <t>Non-GRC Recorded O&amp;M (In Rates)</t>
  </si>
  <si>
    <t>Non-GRC Recorded CapEx (Yet to Enter Rates)</t>
  </si>
  <si>
    <t>Non-GRC Recorded O&amp;M (Yet to Enter Rates)</t>
  </si>
  <si>
    <t>Pending GRC CapEx</t>
  </si>
  <si>
    <t>Pending GRC O&amp;M</t>
  </si>
  <si>
    <t>Pending Non-GRC CapEx</t>
  </si>
  <si>
    <t>Pending Non-GRC O&amp;M</t>
  </si>
  <si>
    <t>Long Span Initiative</t>
  </si>
  <si>
    <t>Grid Hardening Balancing Account (GHBA)</t>
  </si>
  <si>
    <t>a) A.23-05-010</t>
  </si>
  <si>
    <t>Pending</t>
  </si>
  <si>
    <t>Revenue Requirement Est.</t>
  </si>
  <si>
    <t>Base Revenue Requirement Balancing Account (BRRBA)</t>
  </si>
  <si>
    <t>a) A.19-08-013</t>
  </si>
  <si>
    <t>a) D.21-08-036 / D.23-11-096</t>
  </si>
  <si>
    <t>P9019</t>
  </si>
  <si>
    <t>See Description tab.</t>
  </si>
  <si>
    <t>Wildfire Risk Mitigation Balancing Account (WRMBA)</t>
  </si>
  <si>
    <t>a) A.19-08-013
b) A.23-05-010 
c) A.24-04-005</t>
  </si>
  <si>
    <t>a) D.21-08-036 / D.23-11-096
b) N/A (Pending)
c) N/A (Pending)</t>
  </si>
  <si>
    <t>P9301 / P9290</t>
  </si>
  <si>
    <t>TUG</t>
  </si>
  <si>
    <t>Wildfire Plan Mitigation Memorandum Account (WMPMA)</t>
  </si>
  <si>
    <t>a) A.22-06-003
b) A.23-05-010
c) A.23-10-001
d) A.24-04-005</t>
  </si>
  <si>
    <t>a) D.24-03-008
b) N/A (Pending)
c) N/A (Pending)
d)N/A (Pending)</t>
  </si>
  <si>
    <t>P9232</t>
  </si>
  <si>
    <t>Rapid Earth Fault Current Limiter (REFCL)</t>
  </si>
  <si>
    <t>Enhanced overhead inspections and remediations</t>
  </si>
  <si>
    <t>Inspection &amp; Maintenance</t>
  </si>
  <si>
    <t>CPUC = 1594134 / FERC = 47769</t>
  </si>
  <si>
    <t>Please note that the Non-GRC (FERC) Authorized Revenue Requirements are not recorded into BRRBA but handled through a spearate process when entered into rates.  It was placed in this line to reduce the complexity of the table.</t>
  </si>
  <si>
    <t>CPUC = 699322 / FERC = 34397</t>
  </si>
  <si>
    <t>Fire Risk Mitigation Memorandum Account (FRMMA)</t>
  </si>
  <si>
    <t>P9255</t>
  </si>
  <si>
    <t>CPUC = 552 / FERC = 5</t>
  </si>
  <si>
    <t>CPUC = 179905 / FERC = 6056</t>
  </si>
  <si>
    <t>CPUC = 93791 / FERC = 1874</t>
  </si>
  <si>
    <t>Enhanced situational awareness</t>
  </si>
  <si>
    <t>Situational Awareness &amp; Forecasting</t>
  </si>
  <si>
    <t>CPUC = 59175 / FERC = 3093</t>
  </si>
  <si>
    <t>CPUC = 29728 / FERC = 1042</t>
  </si>
  <si>
    <t>Aerial suppression</t>
  </si>
  <si>
    <t>CPUC = 35745 / FERC = 0</t>
  </si>
  <si>
    <t>Alternative/Emerging technologies (e.g., ground fault neutralizers)</t>
  </si>
  <si>
    <t>CPUC = 186566 / FERC = 4635</t>
  </si>
  <si>
    <t>CPUC = 44363 / FERC = 1491</t>
  </si>
  <si>
    <t>Sectionalizing devices</t>
  </si>
  <si>
    <t>CPUC = 37016 / FERC = 0</t>
  </si>
  <si>
    <t>CPUC = 35989 / FERC = 0</t>
  </si>
  <si>
    <t>Stakeholder Cooperation and Community Engagement</t>
  </si>
  <si>
    <t>CPUC = 211634 / FERC = 2244</t>
  </si>
  <si>
    <t>CPUC = 144031 / FERC = 888</t>
  </si>
  <si>
    <t>CPUC = 54339 / FERC = 2171</t>
  </si>
  <si>
    <t>CPUC = 23744 / FERC = 787</t>
  </si>
  <si>
    <t>CPUC = 27073 / FERC = 0</t>
  </si>
  <si>
    <t>CPUC = 10159 / FERC = 0</t>
  </si>
  <si>
    <t>Situational Awareness &amp; Forecasting / System Hardening</t>
  </si>
  <si>
    <t>CPUC = 23280 / FERC = 0</t>
  </si>
  <si>
    <t>CPUC = 47264 / FERC = 0</t>
  </si>
  <si>
    <t>Risk Methodology and Assessment</t>
  </si>
  <si>
    <t>CPUC = 0 / FERC = 0</t>
  </si>
  <si>
    <t>CPUC = 1891 / FERC = 0</t>
  </si>
  <si>
    <t>CPUC = 624 / FERC = 52</t>
  </si>
  <si>
    <t xml:space="preserve">Hazard Tree Management Program </t>
  </si>
  <si>
    <t>Vegetation Management Balancing Account (VMBA)</t>
  </si>
  <si>
    <t>a) A.19-08-013
b) A.22-06-003
c) A.23-05-010
d) A.23-10-001
e) A.24-04-005</t>
  </si>
  <si>
    <t>a) D.21-08-036 / D.23-11-096
b) D.24-03-008
c) N/A (Pending)
d) N/A (Pending)
e) N/A (Pending)</t>
  </si>
  <si>
    <t>P9278 / P9289</t>
  </si>
  <si>
    <t>CPUC = 80116 / FERC = 676</t>
  </si>
  <si>
    <t>(VM-1).  See Description Tab</t>
  </si>
  <si>
    <t>CPUC = 4541 / FERC = 0</t>
  </si>
  <si>
    <t xml:space="preserve">Structure Brushing </t>
  </si>
  <si>
    <t>CPUC = 37363 / FERC = 0</t>
  </si>
  <si>
    <t>(VM-2)
See Description Tab</t>
  </si>
  <si>
    <t>Expanded Clearances for Generation Legacy Facilities  </t>
  </si>
  <si>
    <t>(VM-3)
See Description Tab</t>
  </si>
  <si>
    <t xml:space="preserve">Dead and Dying Tree Removal </t>
  </si>
  <si>
    <t>CPUC = -8477 / FERC = 0</t>
  </si>
  <si>
    <t>(VM-4)
See Description Tab</t>
  </si>
  <si>
    <t>CPUC = 277720 / FERC = 0</t>
  </si>
  <si>
    <t xml:space="preserve">Vegetation Management Work Management Tool (Arbora) </t>
  </si>
  <si>
    <t>(VM-6)
See Description Tab</t>
  </si>
  <si>
    <t>CPUC = 21526 / FERC = 0</t>
  </si>
  <si>
    <t xml:space="preserve">Distribution Vegetation Management </t>
  </si>
  <si>
    <t>CPUC = 732041 / FERC = 0</t>
  </si>
  <si>
    <t>See Description Tab</t>
  </si>
  <si>
    <t>CPUC = 2890103 / FERC = 0</t>
  </si>
  <si>
    <t>CPUC = 38002 / FERC = 0</t>
  </si>
  <si>
    <t xml:space="preserve">Transmission Vegetation Management </t>
  </si>
  <si>
    <t>CPUC = 19009 / FERC = 44294</t>
  </si>
  <si>
    <t>CPUC = 191794 / FERC = 126522</t>
  </si>
  <si>
    <t>CPUC = 3262 / FERC = 2881</t>
  </si>
  <si>
    <t>CPUC = 3456 / FERC = 0</t>
  </si>
  <si>
    <t>(VM-9)
See Description Tab</t>
  </si>
  <si>
    <t xml:space="preserve">LiDAR Transmission Vegetation Inspections </t>
  </si>
  <si>
    <t>a) A.19-08-013
b) A.22-06-003
c) A.23-05-010
d) A.23-10-001
e) A.24-04-006</t>
  </si>
  <si>
    <t>P9278 / P9290</t>
  </si>
  <si>
    <t>CPUC = 12924 / FERC = 0</t>
  </si>
  <si>
    <t>(VM-10)
See Description Tab</t>
  </si>
  <si>
    <t>a) A.19-08-014</t>
  </si>
  <si>
    <t>a) D.21-08-036 / D.23-11-097</t>
  </si>
  <si>
    <t>P9491</t>
  </si>
  <si>
    <t>P9727</t>
  </si>
  <si>
    <t>Other VM Programs (not listed above)</t>
  </si>
  <si>
    <t>a) A.19-08-013
b) A.22-06-003
c) A.23-05-010
d) A.23-10-001
e) A.24-04-007</t>
  </si>
  <si>
    <t>P9278 / P9291</t>
  </si>
  <si>
    <t>a) A.19-08-015</t>
  </si>
  <si>
    <t>a) D.21-08-036 / D.23-11-098</t>
  </si>
  <si>
    <t>P9963</t>
  </si>
  <si>
    <t>CPUC = 225378 / FERC = 0</t>
  </si>
  <si>
    <t>P10199</t>
  </si>
  <si>
    <t>Weather stations are used to provide critical situational awareness for PSPS decision‐making and help improve weather models. SCE’s weather stations provide data points such as temperature measurements, wind speeds, wind direction, dew point, and relative humidity.</t>
  </si>
  <si>
    <t>Operational and historical weather, machine learning and fuels model output FPI and other key metrics</t>
  </si>
  <si>
    <t xml:space="preserve">Expand data analysis supporting wildfire mitigation efforts, advance fire potential forecasting further, and improve modeling efforts as it relates to fire science </t>
  </si>
  <si>
    <t>EFD technology detects high frequency radio emissions that can occur from arcing or partial discharge conditions on the electric system. These types of conditions can be indicative of an incipient failure, such as severed strands on a conductor, vegetation contact, or deterioration of insulating material.</t>
  </si>
  <si>
    <t xml:space="preserve">Installation of Current Limiting Fuses (CLF) to reduce fault energy and lessen the amount and size of incandescent particles which decreases ignition risks. </t>
  </si>
  <si>
    <t>SH-5 is a program to install and update Remote Controlled Automatic Reclosers. The updates are to accommodate enhanced protective settings known as Fast Curves</t>
  </si>
  <si>
    <t>SCE upgrades old electromechanical relays with new microprocessor relays that can accommodate Fast Curve settings integration</t>
  </si>
  <si>
    <t>To support situational awareness with respect to fuel conditions, help inform PSPS decision-making, and have the ability to confirm smoke and/or fire in a location via an Artificial Intelligence pilot, SCE maintains a network of HD cameras</t>
  </si>
  <si>
    <t>TOPD technology allows de-energization of an open phase (broken conductor) on the transmission system before it contacts a grounded object resulting in a fault event.</t>
  </si>
  <si>
    <t>This initiative entails removing the electrical equipment attached to trees and installing the equipment on new fire-resistant poles to reduce ignition driver risks</t>
  </si>
  <si>
    <t xml:space="preserve">SCE’s Long Span Initiative is a program that addresses increased risk of conductor clash in high wind conditions associated with distribution conductor spans of a certain length, spans with mixed conductor, spans that have a sharp angle, or spans that transition between vertical and horizontal configuration </t>
  </si>
  <si>
    <t>Vertical switch upgrades is a program to upgrade switches, which need replacement due to the potential to generate incandescent particles if not properly adjusted or constructed</t>
  </si>
  <si>
    <t>SCE’s Vibration damper retrofit program aims to stop wind-driven vibration (known as Aeolian vibration) that may lead to conductor abrasion or fatigue over time</t>
  </si>
  <si>
    <t>A program that deploys technology that detects ground faults as small as a half ampere on one phase of a three-phase powerline. This technology almost instantly reduces the voltage on the faulted conductor while boosting the voltage on the two remaining phases</t>
  </si>
  <si>
    <t>Grounding conversion projects  are utilized on smaller substations or applied at the distribution circuit level, rather than larger substations which are targeted by the REFCL GFN program. These projects convert the existing electric system to operate either ungrounded or resonant grounded without the use of the GFN.</t>
  </si>
  <si>
    <t>To identify equipment or structure degradation that occurs between compliance cycles that could lead to a potential ignition risk, SCE conducts more frequent and ignition-focused risk inspections in HFRA beyond GO 165 requirements</t>
  </si>
  <si>
    <t xml:space="preserve">SCE performs aerial detailed visual inspections via helicopter or drone in HFRA to supplement ground-based inspections to identify deterioration or unfavorable asset conditions, such as a damaged pole top </t>
  </si>
  <si>
    <t>To identify asset conditions that may lead to malfunction or failure, SCE’s Transmission Inspection and Maintenance Program (TIMP) performs visual detailed inspections of overhead transmission and sub‐transmission assets</t>
  </si>
  <si>
    <t>Aerial inspections are typically performed at the same locations as ground inspections and in combination provides a 360-degree view of the assets to detect equipment/structure conditions that are difficult to identify via ground inspections, such as missing cotter keys, which could lead to faults and ignitions</t>
  </si>
  <si>
    <t>Using IR technology to detect thermal differences and identify hot splices and connectors can be leading indicators of asset failure</t>
  </si>
  <si>
    <t>SCE inspections relevant generation‐related assets in HFRA, including powerhouses, substations, and low‐voltage ancillary assets to identify needed remediations to reduce the risk of wildfire ignition</t>
  </si>
  <si>
    <t>Evaluate and update the inspection form regarding distribution and transmission high fire risk-informed (HFRI) inspections to reduce time required for data capture while still capturing critical information and incorporating lessons learned of potential failure modes</t>
  </si>
  <si>
    <t>To reduce transmission conductor wire down events, SCE is using transmission conductor and splice assessment methods to identify anomalies and any underlying issues in order to replace or remediate conductors and/or splices that have a higher probability of failure</t>
  </si>
  <si>
    <t>SCE’s HTMP is a wildfire mitigation program performed in SCE’s HFRA designed to reduce fall-in or blow-in risk to SCE’s electrical assets posed by green or live trees with specific conditions</t>
  </si>
  <si>
    <t>SCE removes vegetation around all poles and structures subject to PRC 4292 in State Responsibility Areas, while targeting additional Distribution poles outside of these areas in HFRA for risk mitigation</t>
  </si>
  <si>
    <t>Many of SCE’s energized legacy facilities, including powerhouses and switchyards, are located in or near heavily forested areas.Therefore, this initiative seeks to reduce the risk of vegetation contact associated with these facilities</t>
  </si>
  <si>
    <t>SCE conducts patrols in HFRA to identify and remove dead, dying, or diseased trees affected by drought conditions and/or insect infestation. All trees that are identified within strike distance of SCE overhead facilities that are dead or expected to die within one year are prescribed for removal.</t>
  </si>
  <si>
    <t>Vegetation work management tool used to assign routing and non-routine work activity.</t>
  </si>
  <si>
    <t>SCE performs expanded line clearances to mitigate the risk of vegetation contact with energized conductors due to grow-in or blow-in potential.</t>
  </si>
  <si>
    <t>LiDAR is a surveying inspection method that measures distance to a target by illuminating the target with pulsed laser light and measuring the reflected pulses with a sensor. Differences in laser return times are then used to make digital three-dimensional representations of field conditions at the time of survey.</t>
  </si>
  <si>
    <t>This program supports all customers enrolled in Medical baseline (MBL) that reside in a HFRA to provide a battery-powered portable backup solution to operate critical medical equipment during power outages due to PSPS events or other emergencies</t>
  </si>
  <si>
    <t>These programs provide rebates to customers for purchasing a portable power station for their general home or small business resiliency needs</t>
  </si>
  <si>
    <t>SCE holds wildfire safety community meetings throughout SCE’s service area, prioritizing HFRA, to share information about SCE’s wildfire mitigation plan, grid hardening updates, PSPS, and emergency preparedness, and an additional focus on SCE’s programs, services, and resources</t>
  </si>
  <si>
    <t>SCE develops technical training programs that prepare employees to perform their jobs safely, comply with regulatory requirements and laws, maintain system reliability, and leverage new technology. SCE conducts specific training on an annual basis to adequately train employees and field workers responsible for restoration of power after emergencies</t>
  </si>
  <si>
    <t xml:space="preserve"> SCE seeks to improve its understanding of how to reduce impacts of wildfires, PSPS, and wildfire mitigation work for its customers. SCE develops surveys to capture customer feedback on SCE’s wildfire mitigation initiatives with a special emphasis on PSPS activities</t>
  </si>
  <si>
    <t>Due to the limited availability of fire suppression resources available statewide, SCE partners with Los Angeles, Ventura, and Orange Counties to fund the stand-by time of aerial suppression resources to reduce wildfire risk to SCE’s system and help protect SCE’s infrastructure and communities.</t>
  </si>
  <si>
    <t xml:space="preserve"> Enable semi-automated data aggregation and validations of Wildfire Data for SCE's Quarterly Data Request (QDR) submission and external portal for external data sharing</t>
  </si>
  <si>
    <t>LIDAR data management in support of Veg Mgmt and asset inspections</t>
  </si>
  <si>
    <t>Targeted Undergrounding, REFCL</t>
  </si>
  <si>
    <t>Covered Conductor, REFCL</t>
  </si>
  <si>
    <t>SCE02V10A, p. 79</t>
  </si>
  <si>
    <t>SCE’s Structure Brushing program utilizes dedicated structure brushing crews to annually inspect, document, and clear vegetation surrounding  poles and towers.</t>
  </si>
  <si>
    <t>SCE performs expanded clearance on legacy facilities with the goal of removing or clearing additional vegetation using the standard remediation methods of trims, removals, and/or weed abatement to render the defensible space around a facility even more vegetation-free</t>
  </si>
  <si>
    <t>SCE02V10A, p. 40</t>
  </si>
  <si>
    <t>SCE proactively removes dead, dying, and diseased trees that could fall on or contact SCE’s electrical facilities</t>
  </si>
  <si>
    <t>SCE02V10A, p. 74</t>
  </si>
  <si>
    <t>Vegetation Management software solution that aims at integrating programs across the organization to streamline vegetation-related work efforts that can overlap across large geographic areas</t>
  </si>
  <si>
    <t>SCE02V10A, p. 105</t>
  </si>
  <si>
    <t>Inspections to identify vegetation that requires trimming or removal to meet program requirements regarding vegetation clearance distances from the lines.</t>
  </si>
  <si>
    <t>SCE02V10A, p. 23</t>
  </si>
  <si>
    <t>SCE02V10A, p. 27</t>
  </si>
  <si>
    <t>SCE has currently operationalized the use of remote sensing in the form of LiDAR technology to inspect lines to maintain appropriate clearances between SCE’s lines and vegetation in accordance with regulations.</t>
  </si>
  <si>
    <t>WPSCE02V10A, pp. 94-99</t>
  </si>
  <si>
    <t>WPSCE02V10A, pp. 43-48</t>
  </si>
  <si>
    <t>WRRM 6.0</t>
  </si>
  <si>
    <t>WPSCE02V10A, pp. 85-90</t>
  </si>
  <si>
    <t>WPSCE02V10A, pp. 116-123</t>
  </si>
  <si>
    <t>WPSCE02V10A, pp. 11-16</t>
  </si>
  <si>
    <t>WPSCE02V10A, pp. 17-22</t>
  </si>
  <si>
    <t>WPSCE02V10A, pp. 32-35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</si>
</sst>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6" formatCode="&quot;$&quot;#,##0_);[Red]\(&quot;$&quot;#,##0\)"/>
    <numFmt numFmtId="43" formatCode="_(* #,##0.00_);_(* \(#,##0.00\);_(* &quot;-&quot;??_);_(@_)"/>
    <numFmt numFmtId="164" formatCode="_(* #,##0_);_(* \(#,##0\);_(* &quot;-&quot;??_);_(@_)"/>
  </numFmts>
  <fonts count="23" x14ac:knownFonts="1">
    <font>
      <sz val="11"/>
      <color theme="1"/>
      <name val="Aptos Narrow"/>
      <family val="2"/>
      <scheme val="minor"/>
    </font>
    <font>
      <b/>
      <sz val="12"/>
      <color rgb="FF000000"/>
      <name val="Calibri"/>
      <family val="2"/>
    </font>
    <font>
      <sz val="12"/>
      <color rgb="FF000000"/>
      <name val="Calibri"/>
      <family val="2"/>
    </font>
    <font>
      <b/>
      <sz val="11"/>
      <color theme="1"/>
      <name val="Aptos Narrow"/>
      <family val="2"/>
      <scheme val="minor"/>
    </font>
    <font>
      <sz val="12"/>
      <name val="Calibri"/>
      <family val="2"/>
    </font>
    <font>
      <b/>
      <sz val="12"/>
      <color rgb="FF000000"/>
      <name val="Aptos Narrow"/>
      <family val="2"/>
      <scheme val="minor"/>
    </font>
    <font>
      <b/>
      <sz val="11"/>
      <color rgb="FF000000"/>
      <name val="Aptos Narrow"/>
      <family val="2"/>
      <scheme val="minor"/>
    </font>
    <font>
      <sz val="11"/>
      <color rgb="FF000000"/>
      <name val="Aptos Narrow"/>
      <family val="2"/>
      <scheme val="minor"/>
    </font>
    <font>
      <sz val="11"/>
      <color rgb="FFFF0000"/>
      <name val="Aptos Narrow"/>
      <family val="2"/>
      <scheme val="minor"/>
    </font>
    <font>
      <u/>
      <sz val="11"/>
      <color theme="10"/>
      <name val="Aptos Narrow"/>
      <family val="2"/>
      <scheme val="minor"/>
    </font>
    <font>
      <b/>
      <sz val="11"/>
      <color theme="0"/>
      <name val="Aptos Narrow"/>
      <family val="2"/>
      <scheme val="minor"/>
    </font>
    <font>
      <sz val="12"/>
      <color theme="1"/>
      <name val="Calibri"/>
      <family val="2"/>
    </font>
    <font>
      <sz val="11"/>
      <name val="Aptos Narrow"/>
      <family val="2"/>
      <scheme val="minor"/>
    </font>
    <font>
      <b/>
      <sz val="11"/>
      <color theme="1"/>
      <name val="Aptos"/>
      <family val="2"/>
    </font>
    <font>
      <sz val="11"/>
      <color theme="1"/>
      <name val="Aptos"/>
      <family val="2"/>
    </font>
    <font>
      <sz val="11"/>
      <color theme="1"/>
      <name val="Aptos Narrow"/>
      <family val="2"/>
      <scheme val="minor"/>
    </font>
    <font>
      <sz val="9"/>
      <color indexed="81"/>
      <name val="Tahoma"/>
      <family val="2"/>
    </font>
    <font>
      <b/>
      <sz val="9"/>
      <color indexed="81"/>
      <name val="Tahoma"/>
      <family val="2"/>
    </font>
    <font>
      <b/>
      <sz val="12"/>
      <color rgb="FFFF0000"/>
      <name val="Calibri"/>
      <family val="2"/>
    </font>
    <font>
      <b/>
      <sz val="12"/>
      <color theme="1"/>
      <name val="Calibri"/>
      <family val="2"/>
    </font>
    <font>
      <sz val="8"/>
      <name val="Aptos Narrow"/>
      <family val="2"/>
      <scheme val="minor"/>
    </font>
    <font>
      <sz val="12"/>
      <color rgb="FF000000"/>
      <name val="Calibri"/>
    </font>
    <font>
      <sz val="12"/>
      <color theme="1"/>
      <name val="Calibri"/>
    </font>
  </fonts>
  <fills count="19">
    <fill>
      <patternFill patternType="none"/>
    </fill>
    <fill>
      <patternFill patternType="gray125"/>
    </fill>
    <fill>
      <patternFill patternType="solid">
        <fgColor rgb="FFFFFF00"/>
        <bgColor indexed="64"/>
      </patternFill>
    </fill>
    <fill>
      <patternFill patternType="solid">
        <fgColor rgb="FF92D050"/>
        <bgColor indexed="64"/>
      </patternFill>
    </fill>
    <fill>
      <patternFill patternType="solid">
        <fgColor theme="9" tint="0.79998168889431442"/>
        <bgColor indexed="64"/>
      </patternFill>
    </fill>
    <fill>
      <patternFill patternType="solid">
        <fgColor theme="8" tint="0.59999389629810485"/>
        <bgColor indexed="64"/>
      </patternFill>
    </fill>
    <fill>
      <patternFill patternType="solid">
        <fgColor theme="2"/>
        <bgColor indexed="64"/>
      </patternFill>
    </fill>
    <fill>
      <patternFill patternType="solid">
        <fgColor rgb="FFB1C9E3"/>
        <bgColor indexed="64"/>
      </patternFill>
    </fill>
    <fill>
      <patternFill patternType="solid">
        <fgColor rgb="FFF2F2F2"/>
        <bgColor indexed="64"/>
      </patternFill>
    </fill>
    <fill>
      <patternFill patternType="solid">
        <fgColor rgb="FFE2EFD8"/>
        <bgColor indexed="64"/>
      </patternFill>
    </fill>
    <fill>
      <patternFill patternType="solid">
        <fgColor rgb="FFFBD5D8"/>
        <bgColor indexed="64"/>
      </patternFill>
    </fill>
    <fill>
      <patternFill patternType="solid">
        <fgColor rgb="FFD4CFEF"/>
        <bgColor indexed="64"/>
      </patternFill>
    </fill>
    <fill>
      <patternFill patternType="solid">
        <fgColor rgb="FFBFBFBF"/>
        <bgColor indexed="64"/>
      </patternFill>
    </fill>
    <fill>
      <patternFill patternType="solid">
        <fgColor rgb="FFD3EAFF"/>
        <bgColor indexed="64"/>
      </patternFill>
    </fill>
    <fill>
      <patternFill patternType="solid">
        <fgColor theme="5" tint="0.79998168889431442"/>
        <bgColor indexed="64"/>
      </patternFill>
    </fill>
    <fill>
      <patternFill patternType="solid">
        <fgColor theme="7" tint="0.79998168889431442"/>
        <bgColor indexed="64"/>
      </patternFill>
    </fill>
    <fill>
      <patternFill patternType="solid">
        <fgColor theme="0" tint="-0.499984740745262"/>
        <bgColor indexed="64"/>
      </patternFill>
    </fill>
    <fill>
      <patternFill patternType="solid">
        <fgColor theme="0" tint="-0.34998626667073579"/>
        <bgColor indexed="64"/>
      </patternFill>
    </fill>
    <fill>
      <patternFill patternType="solid">
        <fgColor rgb="FFFF0000"/>
        <bgColor indexed="64"/>
      </patternFill>
    </fill>
  </fills>
  <borders count="3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diagonal/>
    </border>
    <border>
      <left style="thin">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medium">
        <color indexed="64"/>
      </top>
      <bottom/>
      <diagonal/>
    </border>
    <border>
      <left/>
      <right/>
      <top style="thin">
        <color rgb="FF00B0F0"/>
      </top>
      <bottom/>
      <diagonal/>
    </border>
    <border>
      <left style="thin">
        <color rgb="FF00B0F0"/>
      </left>
      <right/>
      <top/>
      <bottom/>
      <diagonal/>
    </border>
    <border>
      <left style="thin">
        <color rgb="FF00B0F0"/>
      </left>
      <right style="thin">
        <color rgb="FF00B0F0"/>
      </right>
      <top style="thin">
        <color rgb="FF00B0F0"/>
      </top>
      <bottom/>
      <diagonal/>
    </border>
    <border>
      <left style="thin">
        <color rgb="FF00B0F0"/>
      </left>
      <right style="thin">
        <color rgb="FF00B0F0"/>
      </right>
      <top style="thin">
        <color rgb="FF00B0F0"/>
      </top>
      <bottom style="thin">
        <color rgb="FF00B0F0"/>
      </bottom>
      <diagonal/>
    </border>
    <border>
      <left style="medium">
        <color indexed="64"/>
      </left>
      <right style="medium">
        <color indexed="64"/>
      </right>
      <top style="medium">
        <color indexed="64"/>
      </top>
      <bottom/>
      <diagonal/>
    </border>
    <border>
      <left style="thin">
        <color indexed="64"/>
      </left>
      <right style="thin">
        <color indexed="64"/>
      </right>
      <top style="thin">
        <color indexed="64"/>
      </top>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bottom style="thin">
        <color indexed="64"/>
      </bottom>
      <diagonal/>
    </border>
    <border>
      <left style="thin">
        <color indexed="64"/>
      </left>
      <right style="medium">
        <color indexed="64"/>
      </right>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top/>
      <bottom style="thin">
        <color indexed="64"/>
      </bottom>
      <diagonal/>
    </border>
    <border>
      <left/>
      <right style="thin">
        <color indexed="64"/>
      </right>
      <top style="medium">
        <color indexed="64"/>
      </top>
      <bottom/>
      <diagonal/>
    </border>
    <border>
      <left style="thin">
        <color indexed="64"/>
      </left>
      <right style="medium">
        <color indexed="64"/>
      </right>
      <top style="thin">
        <color indexed="64"/>
      </top>
      <bottom/>
      <diagonal/>
    </border>
    <border>
      <left/>
      <right style="thin">
        <color indexed="64"/>
      </right>
      <top style="thin">
        <color indexed="64"/>
      </top>
      <bottom/>
      <diagonal/>
    </border>
  </borders>
  <cellStyleXfs count="4">
    <xf numFmtId="0" fontId="0" fillId="0" borderId="0"/>
    <xf numFmtId="0" fontId="9" fillId="0" borderId="0" applyNumberFormat="0" applyFill="0" applyBorder="0" applyAlignment="0" applyProtection="0"/>
    <xf numFmtId="43" fontId="15" fillId="0" borderId="0" applyFont="0" applyFill="0" applyBorder="0" applyAlignment="0" applyProtection="0"/>
    <xf numFmtId="9" fontId="15" fillId="0" borderId="0" applyFont="0" applyFill="0" applyBorder="0" applyAlignment="0" applyProtection="0"/>
  </cellStyleXfs>
  <cellXfs count="192">
    <xf numFmtId="0" fontId="0" fillId="0" borderId="0" xfId="0"/>
    <xf numFmtId="0" fontId="1" fillId="0" borderId="0" xfId="0" applyFont="1"/>
    <xf numFmtId="0" fontId="2" fillId="0" borderId="0" xfId="0" applyFont="1"/>
    <xf numFmtId="0" fontId="2" fillId="4" borderId="1" xfId="0" applyFont="1" applyFill="1" applyBorder="1" applyAlignment="1">
      <alignment wrapText="1"/>
    </xf>
    <xf numFmtId="0" fontId="4" fillId="4" borderId="1" xfId="0" applyFont="1" applyFill="1" applyBorder="1" applyAlignment="1">
      <alignment wrapText="1"/>
    </xf>
    <xf numFmtId="0" fontId="2" fillId="5" borderId="1" xfId="0" applyFont="1" applyFill="1" applyBorder="1" applyAlignment="1">
      <alignment wrapText="1"/>
    </xf>
    <xf numFmtId="0" fontId="2" fillId="6" borderId="1" xfId="0" applyFont="1" applyFill="1" applyBorder="1" applyAlignment="1">
      <alignment wrapText="1"/>
    </xf>
    <xf numFmtId="0" fontId="2" fillId="14" borderId="1" xfId="0" applyFont="1" applyFill="1" applyBorder="1" applyAlignment="1">
      <alignment wrapText="1"/>
    </xf>
    <xf numFmtId="0" fontId="0" fillId="0" borderId="0" xfId="0" applyAlignment="1">
      <alignment vertical="center"/>
    </xf>
    <xf numFmtId="0" fontId="1" fillId="0" borderId="0" xfId="0" applyFont="1" applyAlignment="1">
      <alignment horizontal="center"/>
    </xf>
    <xf numFmtId="0" fontId="3" fillId="0" borderId="0" xfId="0" applyFont="1"/>
    <xf numFmtId="0" fontId="8" fillId="0" borderId="0" xfId="0" applyFont="1"/>
    <xf numFmtId="0" fontId="11" fillId="0" borderId="0" xfId="0" applyFont="1"/>
    <xf numFmtId="0" fontId="11" fillId="0" borderId="3" xfId="0" applyFont="1" applyBorder="1" applyAlignment="1">
      <alignment horizontal="center" vertical="center" wrapText="1"/>
    </xf>
    <xf numFmtId="0" fontId="11" fillId="0" borderId="3" xfId="0" applyFont="1" applyBorder="1" applyAlignment="1">
      <alignment horizontal="left" vertical="center" wrapText="1"/>
    </xf>
    <xf numFmtId="0" fontId="11" fillId="0" borderId="1" xfId="0" applyFont="1" applyBorder="1" applyAlignment="1">
      <alignment horizontal="left" vertical="center" wrapText="1"/>
    </xf>
    <xf numFmtId="0" fontId="11" fillId="0" borderId="2" xfId="0" applyFont="1" applyBorder="1" applyAlignment="1">
      <alignment horizontal="center" vertical="center" wrapText="1"/>
    </xf>
    <xf numFmtId="0" fontId="11" fillId="0" borderId="1" xfId="0" applyFont="1" applyBorder="1" applyAlignment="1">
      <alignment horizontal="center" vertical="center" wrapText="1"/>
    </xf>
    <xf numFmtId="0" fontId="11" fillId="0" borderId="6" xfId="0" applyFont="1" applyBorder="1" applyAlignment="1">
      <alignment horizontal="center" vertical="center" wrapText="1"/>
    </xf>
    <xf numFmtId="0" fontId="11" fillId="0" borderId="19" xfId="0" applyFont="1" applyBorder="1" applyAlignment="1">
      <alignment horizontal="center" vertical="center" wrapText="1"/>
    </xf>
    <xf numFmtId="0" fontId="11" fillId="0" borderId="19" xfId="0" applyFont="1" applyBorder="1" applyAlignment="1">
      <alignment vertical="center"/>
    </xf>
    <xf numFmtId="0" fontId="11" fillId="0" borderId="19" xfId="0" applyFont="1" applyBorder="1" applyAlignment="1">
      <alignment horizontal="center" vertical="center"/>
    </xf>
    <xf numFmtId="0" fontId="11" fillId="0" borderId="6" xfId="0" applyFont="1" applyBorder="1" applyAlignment="1">
      <alignment vertical="center" wrapText="1"/>
    </xf>
    <xf numFmtId="0" fontId="11" fillId="0" borderId="1" xfId="0" applyFont="1" applyBorder="1" applyAlignment="1">
      <alignment vertical="center" wrapText="1"/>
    </xf>
    <xf numFmtId="0" fontId="11" fillId="0" borderId="3" xfId="0" applyFont="1" applyBorder="1" applyAlignment="1">
      <alignment vertical="center" wrapText="1"/>
    </xf>
    <xf numFmtId="0" fontId="11" fillId="0" borderId="2" xfId="0" applyFont="1" applyBorder="1" applyAlignment="1">
      <alignment vertical="center" wrapText="1"/>
    </xf>
    <xf numFmtId="0" fontId="11" fillId="0" borderId="0" xfId="0" applyFont="1" applyAlignment="1">
      <alignment horizontal="center" vertical="center" wrapText="1"/>
    </xf>
    <xf numFmtId="0" fontId="10" fillId="16" borderId="0" xfId="0" applyFont="1" applyFill="1"/>
    <xf numFmtId="0" fontId="12" fillId="0" borderId="0" xfId="0" applyFont="1" applyAlignment="1">
      <alignment vertical="center"/>
    </xf>
    <xf numFmtId="0" fontId="0" fillId="0" borderId="22" xfId="0" applyBorder="1"/>
    <xf numFmtId="0" fontId="0" fillId="0" borderId="23" xfId="0" applyBorder="1" applyAlignment="1">
      <alignment vertical="top" wrapText="1"/>
    </xf>
    <xf numFmtId="0" fontId="0" fillId="0" borderId="21" xfId="0" applyBorder="1"/>
    <xf numFmtId="0" fontId="5" fillId="7" borderId="24" xfId="0" applyFont="1" applyFill="1" applyBorder="1" applyAlignment="1">
      <alignment vertical="center" wrapText="1"/>
    </xf>
    <xf numFmtId="0" fontId="6" fillId="8" borderId="24" xfId="0" applyFont="1" applyFill="1" applyBorder="1" applyAlignment="1">
      <alignment vertical="center" wrapText="1"/>
    </xf>
    <xf numFmtId="0" fontId="7" fillId="8" borderId="24" xfId="0" applyFont="1" applyFill="1" applyBorder="1" applyAlignment="1">
      <alignment vertical="center" wrapText="1"/>
    </xf>
    <xf numFmtId="0" fontId="6" fillId="0" borderId="24" xfId="0" applyFont="1" applyBorder="1" applyAlignment="1">
      <alignment vertical="center" wrapText="1"/>
    </xf>
    <xf numFmtId="0" fontId="7" fillId="0" borderId="24" xfId="0" applyFont="1" applyBorder="1" applyAlignment="1">
      <alignment vertical="center" wrapText="1"/>
    </xf>
    <xf numFmtId="0" fontId="6" fillId="9" borderId="24" xfId="0" applyFont="1" applyFill="1" applyBorder="1" applyAlignment="1">
      <alignment vertical="center" wrapText="1"/>
    </xf>
    <xf numFmtId="0" fontId="7" fillId="9" borderId="24" xfId="0" applyFont="1" applyFill="1" applyBorder="1" applyAlignment="1">
      <alignment vertical="center" wrapText="1"/>
    </xf>
    <xf numFmtId="0" fontId="6" fillId="9" borderId="24" xfId="0" applyFont="1" applyFill="1" applyBorder="1" applyAlignment="1">
      <alignment vertical="center"/>
    </xf>
    <xf numFmtId="0" fontId="0" fillId="9" borderId="24" xfId="0" applyFill="1" applyBorder="1" applyAlignment="1">
      <alignment wrapText="1"/>
    </xf>
    <xf numFmtId="0" fontId="6" fillId="10" borderId="24" xfId="0" applyFont="1" applyFill="1" applyBorder="1" applyAlignment="1">
      <alignment vertical="center" wrapText="1"/>
    </xf>
    <xf numFmtId="0" fontId="7" fillId="10" borderId="24" xfId="0" applyFont="1" applyFill="1" applyBorder="1" applyAlignment="1">
      <alignment vertical="center" wrapText="1"/>
    </xf>
    <xf numFmtId="0" fontId="6" fillId="11" borderId="24" xfId="0" applyFont="1" applyFill="1" applyBorder="1" applyAlignment="1">
      <alignment vertical="center" wrapText="1"/>
    </xf>
    <xf numFmtId="0" fontId="7" fillId="11" borderId="24" xfId="0" applyFont="1" applyFill="1" applyBorder="1" applyAlignment="1">
      <alignment vertical="center" wrapText="1"/>
    </xf>
    <xf numFmtId="0" fontId="6" fillId="12" borderId="24" xfId="0" applyFont="1" applyFill="1" applyBorder="1" applyAlignment="1">
      <alignment vertical="center" wrapText="1"/>
    </xf>
    <xf numFmtId="0" fontId="7" fillId="12" borderId="24" xfId="0" applyFont="1" applyFill="1" applyBorder="1" applyAlignment="1">
      <alignment vertical="center" wrapText="1"/>
    </xf>
    <xf numFmtId="0" fontId="6" fillId="13" borderId="24" xfId="0" applyFont="1" applyFill="1" applyBorder="1" applyAlignment="1">
      <alignment vertical="center" wrapText="1"/>
    </xf>
    <xf numFmtId="0" fontId="7" fillId="13" borderId="24" xfId="0" applyFont="1" applyFill="1" applyBorder="1" applyAlignment="1">
      <alignment vertical="center" wrapText="1"/>
    </xf>
    <xf numFmtId="0" fontId="13" fillId="0" borderId="24" xfId="0" applyFont="1" applyBorder="1"/>
    <xf numFmtId="0" fontId="0" fillId="0" borderId="24" xfId="0" applyBorder="1" applyAlignment="1">
      <alignment vertical="center" wrapText="1"/>
    </xf>
    <xf numFmtId="0" fontId="18" fillId="0" borderId="0" xfId="0" applyFont="1" applyAlignment="1">
      <alignment horizontal="left"/>
    </xf>
    <xf numFmtId="164" fontId="11" fillId="0" borderId="0" xfId="2" applyNumberFormat="1" applyFont="1" applyAlignment="1">
      <alignment horizontal="center"/>
    </xf>
    <xf numFmtId="0" fontId="11" fillId="0" borderId="0" xfId="0" applyFont="1" applyAlignment="1">
      <alignment horizontal="center"/>
    </xf>
    <xf numFmtId="0" fontId="19" fillId="2" borderId="0" xfId="0" applyFont="1" applyFill="1" applyAlignment="1">
      <alignment horizontal="center"/>
    </xf>
    <xf numFmtId="164" fontId="11" fillId="4" borderId="1" xfId="2" applyNumberFormat="1" applyFont="1" applyFill="1" applyBorder="1" applyAlignment="1">
      <alignment horizontal="center" wrapText="1"/>
    </xf>
    <xf numFmtId="0" fontId="11" fillId="4" borderId="1" xfId="0" applyFont="1" applyFill="1" applyBorder="1" applyAlignment="1">
      <alignment horizontal="center" wrapText="1"/>
    </xf>
    <xf numFmtId="0" fontId="11" fillId="14" borderId="1" xfId="0" applyFont="1" applyFill="1" applyBorder="1" applyAlignment="1">
      <alignment wrapText="1"/>
    </xf>
    <xf numFmtId="164" fontId="11" fillId="0" borderId="0" xfId="2" applyNumberFormat="1" applyFont="1"/>
    <xf numFmtId="164" fontId="11" fillId="0" borderId="0" xfId="0" applyNumberFormat="1" applyFont="1" applyAlignment="1">
      <alignment horizontal="center"/>
    </xf>
    <xf numFmtId="6" fontId="11" fillId="0" borderId="0" xfId="0" applyNumberFormat="1" applyFont="1" applyAlignment="1">
      <alignment wrapText="1"/>
    </xf>
    <xf numFmtId="0" fontId="9" fillId="0" borderId="0" xfId="1"/>
    <xf numFmtId="0" fontId="11" fillId="0" borderId="0" xfId="0" applyFont="1" applyAlignment="1">
      <alignment vertical="center"/>
    </xf>
    <xf numFmtId="0" fontId="11" fillId="0" borderId="0" xfId="0" applyFont="1" applyAlignment="1">
      <alignment vertical="center" wrapText="1"/>
    </xf>
    <xf numFmtId="0" fontId="1" fillId="0" borderId="25" xfId="0" applyFont="1" applyBorder="1" applyAlignment="1">
      <alignment vertical="center" wrapText="1"/>
    </xf>
    <xf numFmtId="0" fontId="1" fillId="0" borderId="17" xfId="0" applyFont="1" applyBorder="1" applyAlignment="1">
      <alignment vertical="center" wrapText="1"/>
    </xf>
    <xf numFmtId="0" fontId="1" fillId="0" borderId="2" xfId="0" applyFont="1" applyBorder="1" applyAlignment="1">
      <alignment vertical="center" wrapText="1"/>
    </xf>
    <xf numFmtId="164" fontId="1" fillId="0" borderId="26" xfId="2" applyNumberFormat="1" applyFont="1" applyBorder="1" applyAlignment="1">
      <alignment horizontal="center" wrapText="1"/>
    </xf>
    <xf numFmtId="0" fontId="11" fillId="0" borderId="8" xfId="0" applyFont="1" applyBorder="1" applyAlignment="1">
      <alignment vertical="center"/>
    </xf>
    <xf numFmtId="0" fontId="11" fillId="0" borderId="27" xfId="0" applyFont="1" applyBorder="1" applyAlignment="1">
      <alignment horizontal="left" vertical="center" wrapText="1"/>
    </xf>
    <xf numFmtId="0" fontId="11" fillId="0" borderId="3" xfId="0" applyFont="1" applyBorder="1" applyAlignment="1">
      <alignment vertical="center"/>
    </xf>
    <xf numFmtId="0" fontId="11" fillId="0" borderId="3" xfId="0" applyFont="1" applyBorder="1" applyAlignment="1">
      <alignment horizontal="center" vertical="center"/>
    </xf>
    <xf numFmtId="164" fontId="11" fillId="0" borderId="3" xfId="2" applyNumberFormat="1" applyFont="1" applyBorder="1" applyAlignment="1">
      <alignment horizontal="center" vertical="center" wrapText="1"/>
    </xf>
    <xf numFmtId="0" fontId="11" fillId="17" borderId="13" xfId="0" applyFont="1" applyFill="1" applyBorder="1" applyAlignment="1">
      <alignment vertical="center"/>
    </xf>
    <xf numFmtId="0" fontId="11" fillId="17" borderId="28" xfId="0" applyFont="1" applyFill="1" applyBorder="1" applyAlignment="1">
      <alignment horizontal="left" vertical="center" wrapText="1"/>
    </xf>
    <xf numFmtId="0" fontId="11" fillId="17" borderId="6" xfId="0" applyFont="1" applyFill="1" applyBorder="1" applyAlignment="1">
      <alignment horizontal="center" vertical="center" wrapText="1"/>
    </xf>
    <xf numFmtId="0" fontId="11" fillId="17" borderId="6" xfId="0" applyFont="1" applyFill="1" applyBorder="1" applyAlignment="1">
      <alignment vertical="center" wrapText="1"/>
    </xf>
    <xf numFmtId="164" fontId="11" fillId="17" borderId="6" xfId="2" applyNumberFormat="1" applyFont="1" applyFill="1" applyBorder="1" applyAlignment="1">
      <alignment horizontal="center" vertical="center" wrapText="1"/>
    </xf>
    <xf numFmtId="164" fontId="11" fillId="0" borderId="6" xfId="2" applyNumberFormat="1" applyFont="1" applyBorder="1" applyAlignment="1">
      <alignment horizontal="center" vertical="center" wrapText="1"/>
    </xf>
    <xf numFmtId="0" fontId="11" fillId="0" borderId="29" xfId="0" applyFont="1" applyBorder="1" applyAlignment="1">
      <alignment vertical="center"/>
    </xf>
    <xf numFmtId="0" fontId="11" fillId="0" borderId="30" xfId="0" applyFont="1" applyBorder="1" applyAlignment="1">
      <alignment horizontal="left" vertical="center" wrapText="1"/>
    </xf>
    <xf numFmtId="0" fontId="11" fillId="0" borderId="19" xfId="0" applyFont="1" applyBorder="1" applyAlignment="1">
      <alignment horizontal="left" vertical="center" wrapText="1"/>
    </xf>
    <xf numFmtId="164" fontId="11" fillId="0" borderId="19" xfId="2" applyNumberFormat="1" applyFont="1" applyFill="1" applyBorder="1" applyAlignment="1">
      <alignment horizontal="center" vertical="center" wrapText="1"/>
    </xf>
    <xf numFmtId="164" fontId="11" fillId="0" borderId="19" xfId="2" applyNumberFormat="1" applyFont="1" applyBorder="1" applyAlignment="1">
      <alignment horizontal="center" vertical="center" wrapText="1"/>
    </xf>
    <xf numFmtId="0" fontId="11" fillId="0" borderId="9" xfId="0" applyFont="1" applyBorder="1" applyAlignment="1">
      <alignment vertical="center"/>
    </xf>
    <xf numFmtId="0" fontId="11" fillId="0" borderId="32" xfId="0" applyFont="1" applyBorder="1" applyAlignment="1">
      <alignment horizontal="left" vertical="center" wrapText="1"/>
    </xf>
    <xf numFmtId="0" fontId="11" fillId="0" borderId="1" xfId="0" applyFont="1" applyBorder="1" applyAlignment="1">
      <alignment vertical="center"/>
    </xf>
    <xf numFmtId="0" fontId="11" fillId="0" borderId="1" xfId="0" applyFont="1" applyBorder="1" applyAlignment="1">
      <alignment horizontal="center" vertical="center"/>
    </xf>
    <xf numFmtId="164" fontId="11" fillId="0" borderId="1" xfId="2" applyNumberFormat="1" applyFont="1" applyFill="1" applyBorder="1" applyAlignment="1">
      <alignment horizontal="center" vertical="center" wrapText="1"/>
    </xf>
    <xf numFmtId="164" fontId="11" fillId="0" borderId="1" xfId="2" applyNumberFormat="1" applyFont="1" applyBorder="1" applyAlignment="1">
      <alignment horizontal="center" vertical="center" wrapText="1"/>
    </xf>
    <xf numFmtId="0" fontId="11" fillId="0" borderId="18" xfId="0" applyFont="1" applyBorder="1" applyAlignment="1">
      <alignment vertical="center"/>
    </xf>
    <xf numFmtId="0" fontId="11" fillId="0" borderId="33" xfId="0" applyFont="1" applyBorder="1" applyAlignment="1">
      <alignment vertical="center" wrapText="1"/>
    </xf>
    <xf numFmtId="164" fontId="11" fillId="0" borderId="34" xfId="2" applyNumberFormat="1" applyFont="1" applyBorder="1" applyAlignment="1">
      <alignment horizontal="center" vertical="center" wrapText="1"/>
    </xf>
    <xf numFmtId="164" fontId="11" fillId="0" borderId="10" xfId="2" applyNumberFormat="1" applyFont="1" applyBorder="1" applyAlignment="1">
      <alignment horizontal="center" vertical="center" wrapText="1"/>
    </xf>
    <xf numFmtId="0" fontId="11" fillId="0" borderId="17" xfId="0" applyFont="1" applyBorder="1" applyAlignment="1">
      <alignment vertical="center"/>
    </xf>
    <xf numFmtId="0" fontId="11" fillId="0" borderId="35" xfId="0" applyFont="1" applyBorder="1" applyAlignment="1">
      <alignment vertical="center" wrapText="1"/>
    </xf>
    <xf numFmtId="0" fontId="11" fillId="0" borderId="2" xfId="0" applyFont="1" applyBorder="1" applyAlignment="1">
      <alignment vertical="center"/>
    </xf>
    <xf numFmtId="0" fontId="11" fillId="0" borderId="2" xfId="0" applyFont="1" applyBorder="1" applyAlignment="1">
      <alignment horizontal="center" vertical="center"/>
    </xf>
    <xf numFmtId="164" fontId="11" fillId="0" borderId="20" xfId="2" applyNumberFormat="1" applyFont="1" applyBorder="1" applyAlignment="1">
      <alignment horizontal="center" vertical="center" wrapText="1"/>
    </xf>
    <xf numFmtId="164" fontId="11" fillId="0" borderId="4" xfId="2" applyNumberFormat="1" applyFont="1" applyBorder="1"/>
    <xf numFmtId="0" fontId="11" fillId="0" borderId="27" xfId="0" applyFont="1" applyBorder="1" applyAlignment="1">
      <alignment vertical="center" wrapText="1"/>
    </xf>
    <xf numFmtId="0" fontId="11" fillId="0" borderId="32" xfId="0" applyFont="1" applyBorder="1" applyAlignment="1">
      <alignment vertical="center" wrapText="1"/>
    </xf>
    <xf numFmtId="0" fontId="11" fillId="0" borderId="30" xfId="0" applyFont="1" applyBorder="1" applyAlignment="1">
      <alignment vertical="center" wrapText="1"/>
    </xf>
    <xf numFmtId="164" fontId="11" fillId="0" borderId="1" xfId="2" applyNumberFormat="1" applyFont="1" applyBorder="1"/>
    <xf numFmtId="164" fontId="11" fillId="0" borderId="3" xfId="2" applyNumberFormat="1" applyFont="1" applyBorder="1"/>
    <xf numFmtId="164" fontId="11" fillId="0" borderId="2" xfId="2" applyNumberFormat="1" applyFont="1" applyBorder="1" applyAlignment="1">
      <alignment horizontal="center" vertical="center" wrapText="1"/>
    </xf>
    <xf numFmtId="164" fontId="11" fillId="0" borderId="2" xfId="2" applyNumberFormat="1" applyFont="1" applyBorder="1"/>
    <xf numFmtId="164" fontId="11" fillId="0" borderId="14" xfId="2" applyNumberFormat="1" applyFont="1" applyBorder="1"/>
    <xf numFmtId="0" fontId="11" fillId="0" borderId="19" xfId="0" applyFont="1" applyBorder="1" applyAlignment="1">
      <alignment vertical="center" wrapText="1"/>
    </xf>
    <xf numFmtId="164" fontId="11" fillId="0" borderId="19" xfId="2" applyNumberFormat="1" applyFont="1" applyBorder="1"/>
    <xf numFmtId="164" fontId="11" fillId="0" borderId="31" xfId="2" applyNumberFormat="1" applyFont="1" applyBorder="1"/>
    <xf numFmtId="164" fontId="11" fillId="0" borderId="15" xfId="2" applyNumberFormat="1" applyFont="1" applyBorder="1"/>
    <xf numFmtId="164" fontId="11" fillId="0" borderId="16" xfId="2" applyNumberFormat="1" applyFont="1" applyBorder="1"/>
    <xf numFmtId="0" fontId="11" fillId="0" borderId="37" xfId="0" applyFont="1" applyBorder="1" applyAlignment="1">
      <alignment vertical="center" wrapText="1"/>
    </xf>
    <xf numFmtId="0" fontId="11" fillId="0" borderId="13" xfId="0" applyFont="1" applyBorder="1" applyAlignment="1">
      <alignment vertical="center"/>
    </xf>
    <xf numFmtId="0" fontId="11" fillId="0" borderId="28" xfId="0" applyFont="1" applyBorder="1" applyAlignment="1">
      <alignment vertical="center" wrapText="1"/>
    </xf>
    <xf numFmtId="164" fontId="11" fillId="18" borderId="3" xfId="2" applyNumberFormat="1" applyFont="1" applyFill="1" applyBorder="1" applyAlignment="1">
      <alignment horizontal="center" vertical="center" wrapText="1"/>
    </xf>
    <xf numFmtId="0" fontId="11" fillId="17" borderId="28" xfId="0" applyFont="1" applyFill="1" applyBorder="1" applyAlignment="1">
      <alignment vertical="center" wrapText="1"/>
    </xf>
    <xf numFmtId="164" fontId="11" fillId="0" borderId="0" xfId="2" applyNumberFormat="1" applyFont="1" applyAlignment="1">
      <alignment wrapText="1"/>
    </xf>
    <xf numFmtId="164" fontId="11" fillId="14" borderId="1" xfId="2" applyNumberFormat="1" applyFont="1" applyFill="1" applyBorder="1" applyAlignment="1">
      <alignment wrapText="1"/>
    </xf>
    <xf numFmtId="164" fontId="19" fillId="3" borderId="0" xfId="2" applyNumberFormat="1" applyFont="1" applyFill="1" applyAlignment="1">
      <alignment horizontal="center" wrapText="1"/>
    </xf>
    <xf numFmtId="0" fontId="4" fillId="0" borderId="0" xfId="0" applyFont="1"/>
    <xf numFmtId="164" fontId="11" fillId="0" borderId="0" xfId="2" applyNumberFormat="1" applyFont="1" applyFill="1" applyAlignment="1">
      <alignment horizontal="center"/>
    </xf>
    <xf numFmtId="0" fontId="0" fillId="0" borderId="0" xfId="0" applyAlignment="1">
      <alignment wrapText="1"/>
    </xf>
    <xf numFmtId="0" fontId="0" fillId="0" borderId="0" xfId="0" pivotButton="1" applyAlignment="1">
      <alignment vertical="center" wrapText="1"/>
    </xf>
    <xf numFmtId="0" fontId="0" fillId="0" borderId="0" xfId="0" pivotButton="1" applyAlignment="1">
      <alignment vertical="center"/>
    </xf>
    <xf numFmtId="0" fontId="0" fillId="0" borderId="0" xfId="0" applyAlignment="1">
      <alignment vertical="center" wrapText="1"/>
    </xf>
    <xf numFmtId="164" fontId="0" fillId="0" borderId="0" xfId="0" applyNumberFormat="1" applyAlignment="1">
      <alignment vertical="center"/>
    </xf>
    <xf numFmtId="164" fontId="0" fillId="0" borderId="0" xfId="2" applyNumberFormat="1" applyFont="1" applyAlignment="1">
      <alignment horizontal="center"/>
    </xf>
    <xf numFmtId="0" fontId="0" fillId="0" borderId="0" xfId="0" applyAlignment="1">
      <alignment horizontal="center"/>
    </xf>
    <xf numFmtId="0" fontId="0" fillId="0" borderId="0" xfId="0" applyAlignment="1">
      <alignment horizontal="center" vertical="center"/>
    </xf>
    <xf numFmtId="164" fontId="0" fillId="0" borderId="0" xfId="0" applyNumberFormat="1" applyAlignment="1">
      <alignment horizontal="center"/>
    </xf>
    <xf numFmtId="9" fontId="0" fillId="0" borderId="0" xfId="3" applyFont="1" applyAlignment="1">
      <alignment horizontal="center"/>
    </xf>
    <xf numFmtId="0" fontId="21" fillId="0" borderId="0" xfId="0" applyFont="1"/>
    <xf numFmtId="0" fontId="11" fillId="0" borderId="0" xfId="0" applyFont="1" applyAlignment="1">
      <alignment vertical="top"/>
    </xf>
    <xf numFmtId="0" fontId="2" fillId="0" borderId="0" xfId="0" applyFont="1" applyAlignment="1">
      <alignment vertical="top"/>
    </xf>
    <xf numFmtId="0" fontId="22" fillId="0" borderId="0" xfId="0" applyFont="1"/>
    <xf numFmtId="0" fontId="9" fillId="0" borderId="0" xfId="1" applyAlignment="1">
      <alignment vertical="center"/>
    </xf>
    <xf numFmtId="164" fontId="0" fillId="0" borderId="0" xfId="2" applyNumberFormat="1" applyFont="1"/>
    <xf numFmtId="9" fontId="0" fillId="0" borderId="0" xfId="3" applyFont="1"/>
    <xf numFmtId="164" fontId="0" fillId="0" borderId="0" xfId="0" applyNumberFormat="1"/>
    <xf numFmtId="164" fontId="8" fillId="0" borderId="0" xfId="2" applyNumberFormat="1" applyFont="1"/>
    <xf numFmtId="0" fontId="8" fillId="0" borderId="0" xfId="0" applyFont="1" applyAlignment="1">
      <alignment vertical="center" wrapText="1"/>
    </xf>
    <xf numFmtId="164" fontId="8" fillId="0" borderId="0" xfId="0" applyNumberFormat="1" applyFont="1" applyAlignment="1">
      <alignment vertical="center"/>
    </xf>
    <xf numFmtId="0" fontId="8" fillId="0" borderId="0" xfId="0" applyFont="1" applyAlignment="1">
      <alignment wrapText="1"/>
    </xf>
    <xf numFmtId="164" fontId="8" fillId="0" borderId="0" xfId="2" applyNumberFormat="1" applyFont="1" applyAlignment="1">
      <alignment horizontal="center"/>
    </xf>
    <xf numFmtId="164" fontId="8" fillId="0" borderId="0" xfId="0" applyNumberFormat="1" applyFont="1" applyAlignment="1">
      <alignment horizontal="center"/>
    </xf>
    <xf numFmtId="9" fontId="8" fillId="0" borderId="0" xfId="3" applyFont="1" applyAlignment="1">
      <alignment horizontal="center"/>
    </xf>
    <xf numFmtId="9" fontId="8" fillId="0" borderId="0" xfId="3" applyFont="1"/>
    <xf numFmtId="164" fontId="8" fillId="2" borderId="0" xfId="2" applyNumberFormat="1" applyFont="1" applyFill="1" applyAlignment="1">
      <alignment horizontal="center"/>
    </xf>
    <xf numFmtId="0" fontId="9" fillId="0" borderId="0" xfId="1" applyAlignment="1"/>
    <xf numFmtId="0" fontId="2" fillId="0" borderId="1" xfId="0" applyFont="1" applyBorder="1" applyAlignment="1">
      <alignment horizontal="center" vertical="center" wrapText="1"/>
    </xf>
    <xf numFmtId="0" fontId="2" fillId="4" borderId="1" xfId="0" applyFont="1" applyFill="1" applyBorder="1" applyAlignment="1">
      <alignment horizontal="center" vertical="center" wrapText="1"/>
    </xf>
    <xf numFmtId="0" fontId="2" fillId="14" borderId="1" xfId="0" applyFont="1" applyFill="1" applyBorder="1" applyAlignment="1">
      <alignment horizontal="center" vertical="center" wrapText="1"/>
    </xf>
    <xf numFmtId="0" fontId="2" fillId="15" borderId="1" xfId="0" applyFont="1" applyFill="1" applyBorder="1" applyAlignment="1">
      <alignment horizontal="center" vertical="center" wrapText="1"/>
    </xf>
    <xf numFmtId="3" fontId="11" fillId="0" borderId="0" xfId="0" applyNumberFormat="1" applyFont="1" applyAlignment="1">
      <alignment horizontal="center" vertical="center"/>
    </xf>
    <xf numFmtId="0" fontId="11" fillId="0" borderId="0" xfId="0" applyFont="1" applyAlignment="1">
      <alignment horizontal="center" vertical="center"/>
    </xf>
    <xf numFmtId="0" fontId="11" fillId="0" borderId="0" xfId="0" applyFont="1" applyAlignment="1">
      <alignment horizontal="left"/>
    </xf>
    <xf numFmtId="0" fontId="11" fillId="0" borderId="0" xfId="0" applyFont="1" applyFill="1"/>
    <xf numFmtId="0" fontId="6" fillId="13" borderId="24" xfId="0" applyFont="1" applyFill="1" applyBorder="1" applyAlignment="1">
      <alignment vertical="center" wrapText="1"/>
    </xf>
    <xf numFmtId="0" fontId="6" fillId="9" borderId="24" xfId="0" applyFont="1" applyFill="1" applyBorder="1" applyAlignment="1">
      <alignment vertical="center" wrapText="1"/>
    </xf>
    <xf numFmtId="0" fontId="19" fillId="3" borderId="0" xfId="0" applyFont="1" applyFill="1" applyAlignment="1">
      <alignment horizontal="center" wrapText="1"/>
    </xf>
    <xf numFmtId="164" fontId="19" fillId="2" borderId="0" xfId="2" applyNumberFormat="1" applyFont="1" applyFill="1" applyAlignment="1">
      <alignment horizontal="center"/>
    </xf>
    <xf numFmtId="164" fontId="0" fillId="0" borderId="0" xfId="2" applyNumberFormat="1" applyFont="1" applyAlignment="1">
      <alignment horizontal="center"/>
    </xf>
    <xf numFmtId="164" fontId="1" fillId="0" borderId="4" xfId="2" applyNumberFormat="1" applyFont="1" applyBorder="1" applyAlignment="1">
      <alignment horizontal="center" vertical="center" wrapText="1"/>
    </xf>
    <xf numFmtId="164" fontId="1" fillId="0" borderId="12" xfId="2" applyNumberFormat="1" applyFont="1" applyBorder="1" applyAlignment="1">
      <alignment horizontal="center" vertical="center" wrapText="1"/>
    </xf>
    <xf numFmtId="164" fontId="1" fillId="0" borderId="3" xfId="2" applyNumberFormat="1" applyFont="1" applyBorder="1" applyAlignment="1">
      <alignment horizontal="center" wrapText="1"/>
    </xf>
    <xf numFmtId="164" fontId="1" fillId="0" borderId="2" xfId="2" applyNumberFormat="1" applyFont="1" applyBorder="1" applyAlignment="1">
      <alignment horizontal="center" vertical="center" wrapText="1"/>
    </xf>
    <xf numFmtId="164" fontId="1" fillId="0" borderId="11" xfId="2" applyNumberFormat="1" applyFont="1" applyBorder="1" applyAlignment="1">
      <alignment horizontal="center" vertical="center" wrapText="1"/>
    </xf>
    <xf numFmtId="164" fontId="11" fillId="0" borderId="3" xfId="2" applyNumberFormat="1" applyFont="1" applyBorder="1" applyAlignment="1">
      <alignment horizontal="center" vertical="center" wrapText="1"/>
    </xf>
    <xf numFmtId="164" fontId="11" fillId="0" borderId="6" xfId="2" applyNumberFormat="1" applyFont="1" applyBorder="1" applyAlignment="1">
      <alignment horizontal="center" vertical="center" wrapText="1"/>
    </xf>
    <xf numFmtId="164" fontId="11" fillId="0" borderId="14" xfId="2" applyNumberFormat="1" applyFont="1" applyBorder="1" applyAlignment="1">
      <alignment horizontal="center"/>
    </xf>
    <xf numFmtId="164" fontId="11" fillId="0" borderId="16" xfId="2" applyNumberFormat="1" applyFont="1" applyBorder="1" applyAlignment="1">
      <alignment horizontal="center"/>
    </xf>
    <xf numFmtId="164" fontId="11" fillId="0" borderId="19" xfId="2" applyNumberFormat="1" applyFont="1" applyBorder="1" applyAlignment="1">
      <alignment horizontal="center" vertical="center" wrapText="1"/>
    </xf>
    <xf numFmtId="164" fontId="11" fillId="0" borderId="1" xfId="2" applyNumberFormat="1" applyFont="1" applyBorder="1" applyAlignment="1">
      <alignment horizontal="center" vertical="center" wrapText="1"/>
    </xf>
    <xf numFmtId="164" fontId="11" fillId="0" borderId="31" xfId="2" applyNumberFormat="1" applyFont="1" applyBorder="1" applyAlignment="1">
      <alignment horizontal="center"/>
    </xf>
    <xf numFmtId="164" fontId="11" fillId="0" borderId="15" xfId="2" applyNumberFormat="1" applyFont="1" applyBorder="1" applyAlignment="1">
      <alignment horizontal="center"/>
    </xf>
    <xf numFmtId="164" fontId="11" fillId="0" borderId="11" xfId="2" applyNumberFormat="1" applyFont="1" applyBorder="1" applyAlignment="1">
      <alignment horizontal="center" vertical="center" wrapText="1"/>
    </xf>
    <xf numFmtId="164" fontId="11" fillId="0" borderId="5" xfId="2" applyNumberFormat="1" applyFont="1" applyBorder="1" applyAlignment="1">
      <alignment horizontal="center" vertical="center" wrapText="1"/>
    </xf>
    <xf numFmtId="164" fontId="11" fillId="0" borderId="12" xfId="2" applyNumberFormat="1" applyFont="1" applyBorder="1" applyAlignment="1">
      <alignment horizontal="center"/>
    </xf>
    <xf numFmtId="164" fontId="11" fillId="0" borderId="7" xfId="2" applyNumberFormat="1" applyFont="1" applyBorder="1" applyAlignment="1">
      <alignment horizontal="center"/>
    </xf>
    <xf numFmtId="164" fontId="11" fillId="0" borderId="14" xfId="2" applyNumberFormat="1" applyFont="1" applyBorder="1" applyAlignment="1">
      <alignment horizontal="center" vertical="top" wrapText="1"/>
    </xf>
    <xf numFmtId="164" fontId="11" fillId="0" borderId="15" xfId="2" applyNumberFormat="1" applyFont="1" applyBorder="1" applyAlignment="1">
      <alignment horizontal="center" vertical="top" wrapText="1"/>
    </xf>
    <xf numFmtId="164" fontId="11" fillId="0" borderId="16" xfId="2" applyNumberFormat="1" applyFont="1" applyBorder="1" applyAlignment="1">
      <alignment horizontal="center" vertical="top" wrapText="1"/>
    </xf>
    <xf numFmtId="164" fontId="11" fillId="0" borderId="26" xfId="2" applyNumberFormat="1" applyFont="1" applyBorder="1" applyAlignment="1">
      <alignment horizontal="center" vertical="center" wrapText="1"/>
    </xf>
    <xf numFmtId="164" fontId="11" fillId="0" borderId="36" xfId="2" applyNumberFormat="1" applyFont="1" applyBorder="1" applyAlignment="1">
      <alignment horizontal="center"/>
    </xf>
    <xf numFmtId="164" fontId="11" fillId="0" borderId="14" xfId="2" applyNumberFormat="1" applyFont="1" applyBorder="1" applyAlignment="1">
      <alignment horizontal="center" vertical="center" wrapText="1"/>
    </xf>
    <xf numFmtId="164" fontId="11" fillId="0" borderId="15" xfId="2" applyNumberFormat="1" applyFont="1" applyBorder="1" applyAlignment="1">
      <alignment horizontal="center" vertical="center" wrapText="1"/>
    </xf>
    <xf numFmtId="164" fontId="11" fillId="0" borderId="16" xfId="2" applyNumberFormat="1" applyFont="1" applyBorder="1" applyAlignment="1">
      <alignment horizontal="center" vertical="center" wrapText="1"/>
    </xf>
    <xf numFmtId="164" fontId="11" fillId="0" borderId="15" xfId="2" applyNumberFormat="1" applyFont="1" applyBorder="1" applyAlignment="1">
      <alignment horizontal="center" vertical="center"/>
    </xf>
    <xf numFmtId="164" fontId="11" fillId="0" borderId="16" xfId="2" applyNumberFormat="1" applyFont="1" applyBorder="1" applyAlignment="1">
      <alignment horizontal="center" vertical="center"/>
    </xf>
    <xf numFmtId="164" fontId="11" fillId="0" borderId="14" xfId="2" applyNumberFormat="1" applyFont="1" applyBorder="1" applyAlignment="1">
      <alignment horizontal="center" vertical="center"/>
    </xf>
  </cellXfs>
  <cellStyles count="4">
    <cellStyle name="Comma" xfId="2" builtinId="3"/>
    <cellStyle name="Hyperlink" xfId="1" builtinId="8"/>
    <cellStyle name="Normal" xfId="0" builtinId="0"/>
    <cellStyle name="Percent" xfId="3" builtinId="5"/>
  </cellStyles>
  <dxfs count="88">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numFmt numFmtId="164" formatCode="_(* #,##0_);_(* \(#,##0\);_(* &quot;-&quot;??_);_(@_)"/>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vertical="center"/>
    </dxf>
    <dxf>
      <alignment vertical="center"/>
    </dxf>
    <dxf>
      <alignment vertical="center"/>
    </dxf>
    <dxf>
      <alignment vertical="center"/>
    </dxf>
    <dxf>
      <alignment vertical="center"/>
    </dxf>
    <dxf>
      <alignment vertical="center"/>
    </dxf>
    <dxf>
      <alignment vertical="center"/>
    </dxf>
    <dxf>
      <alignment vertical="center"/>
    </dxf>
    <dxf>
      <alignment vertical="center"/>
    </dxf>
    <dxf>
      <alignment vertical="center"/>
    </dxf>
    <dxf>
      <alignment vertical="center"/>
    </dxf>
    <dxf>
      <alignment vertical="center"/>
    </dxf>
    <dxf>
      <alignment vertical="center"/>
    </dxf>
    <dxf>
      <alignment vertical="center"/>
    </dxf>
    <dxf>
      <alignment vertical="center"/>
    </dxf>
    <dxf>
      <alignment vertical="center"/>
    </dxf>
    <dxf>
      <alignment vertical="center"/>
    </dxf>
    <dxf>
      <alignment vertical="center"/>
    </dxf>
    <dxf>
      <alignment vertical="center"/>
    </dxf>
    <dxf>
      <alignment vertical="center"/>
    </dxf>
    <dxf>
      <alignment vertical="center"/>
    </dxf>
    <dxf>
      <alignment vertical="center"/>
    </dxf>
    <dxf>
      <alignment vertical="center"/>
    </dxf>
    <dxf>
      <alignment vertical="center"/>
    </dxf>
    <dxf>
      <alignment vertical="center"/>
    </dxf>
    <dxf>
      <alignment vertical="center"/>
    </dxf>
    <dxf>
      <alignment vertical="center"/>
    </dxf>
    <dxf>
      <alignment vertical="center"/>
    </dxf>
    <dxf>
      <alignment vertical="center"/>
    </dxf>
    <dxf>
      <alignment vertical="center"/>
    </dxf>
    <dxf>
      <alignment vertical="center"/>
    </dxf>
    <dxf>
      <alignment vertical="center"/>
    </dxf>
    <dxf>
      <alignment vertical="center"/>
    </dxf>
    <dxf>
      <alignment vertical="center"/>
    </dxf>
    <dxf>
      <alignment vertical="center"/>
    </dxf>
    <dxf>
      <alignment vertical="center"/>
    </dxf>
    <dxf>
      <alignment wrapText="1"/>
    </dxf>
  </dxfs>
  <tableStyles count="0" defaultTableStyle="TableStyleMedium2" defaultPivotStyle="PivotStyleLight16"/>
  <colors>
    <mruColors>
      <color rgb="FFFFFF99"/>
      <color rgb="FFE2EFD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4.xml"/><Relationship Id="rId13" Type="http://schemas.openxmlformats.org/officeDocument/2006/relationships/sharedStrings" Target="sharedStrings.xml"/><Relationship Id="rId18"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externalLink" Target="externalLinks/externalLink3.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theme" Target="theme/theme1.xml"/><Relationship Id="rId5" Type="http://schemas.openxmlformats.org/officeDocument/2006/relationships/externalLink" Target="externalLinks/externalLink1.xml"/><Relationship Id="rId15" Type="http://schemas.openxmlformats.org/officeDocument/2006/relationships/customXml" Target="../customXml/item1.xml"/><Relationship Id="rId10" Type="http://schemas.openxmlformats.org/officeDocument/2006/relationships/pivotCacheDefinition" Target="pivotCache/pivotCacheDefinition1.xml"/><Relationship Id="rId4" Type="http://schemas.openxmlformats.org/officeDocument/2006/relationships/worksheet" Target="worksheets/sheet4.xml"/><Relationship Id="rId9" Type="http://schemas.openxmlformats.org/officeDocument/2006/relationships/externalLink" Target="externalLinks/externalLink5.xml"/><Relationship Id="rId14"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2" Type="http://schemas.openxmlformats.org/officeDocument/2006/relationships/externalLinkPath" Target="https://edisonintl.sharepoint.com/teams/reg1/sro/RACR/Shared%20Documents/Data%20Requests/SB%20884%20Safety%20Policy%20Division/Reporting%20Template/Chris%20LIVE%20File%20WMP%20Master%20File%20Extract%20v29.xlsx" TargetMode="External"/><Relationship Id="rId1" Type="http://schemas.openxmlformats.org/officeDocument/2006/relationships/externalLinkPath" Target="/teams/reg1/sro/RACR/Shared%20Documents/Data%20Requests/SB%20884%20Safety%20Policy%20Division/Reporting%20Template/Chris%20LIVE%20File%20WMP%20Master%20File%20Extract%20v29.xlsx" TargetMode="External"/></Relationships>
</file>

<file path=xl/externalLinks/_rels/externalLink2.xml.rels><?xml version="1.0" encoding="UTF-8" standalone="yes"?>
<Relationships xmlns="http://schemas.openxmlformats.org/package/2006/relationships"><Relationship Id="rId2" Type="http://schemas.openxmlformats.org/officeDocument/2006/relationships/externalLinkPath" Target="https://edisonintl.sharepoint.com/teams/reg1/sro/RACR/Shared%20Documents/Data%20Requests/SB%20884%20Safety%20Policy%20Division/Final%20Template/20240724%20SCE%20Balancing%20and%20Memo%20Accounts%20for%20Wildfire%20Mitigations.xlsx" TargetMode="External"/><Relationship Id="rId1" Type="http://schemas.openxmlformats.org/officeDocument/2006/relationships/externalLinkPath" Target="/Users/ferreekr/AppData/Local/Microsoft/Windows/INetCache/Content.Outlook/R5LHCAC1/20240724%20SCE%20Balancing%20and%20Memo%20Accounts%20for%20Wildfire%20Mitigations.xlsx" TargetMode="External"/></Relationships>
</file>

<file path=xl/externalLinks/_rels/externalLink3.xml.rels><?xml version="1.0" encoding="UTF-8" standalone="yes"?>
<Relationships xmlns="http://schemas.openxmlformats.org/package/2006/relationships"><Relationship Id="rId2" Type="http://schemas.openxmlformats.org/officeDocument/2006/relationships/externalLinkPath" Target="https://edisonintl.sharepoint.com/teams/reg1/sro/RACR/Shared%20Documents/Data%20Requests/SB%20884%20Safety%20Policy%20Division/Copy%20of%202021%20GRC%207.3%202024%20Track%204%20Trigger%20CoC%20RO%20Budget%20and%20O&amp;M%20Data%20(Sent%20to%20Brett%2012-8-23).xlsx" TargetMode="External"/><Relationship Id="rId1" Type="http://schemas.openxmlformats.org/officeDocument/2006/relationships/externalLinkPath" Target="/teams/reg1/sro/RACR/Shared%20Documents/Data%20Requests/SB%20884%20Safety%20Policy%20Division/Copy%20of%202021%20GRC%207.3%202024%20Track%204%20Trigger%20CoC%20RO%20Budget%20and%20O&amp;M%20Data%20(Sent%20to%20Brett%2012-8-23).xlsx" TargetMode="External"/></Relationships>
</file>

<file path=xl/externalLinks/_rels/externalLink4.xml.rels><?xml version="1.0" encoding="UTF-8" standalone="yes"?>
<Relationships xmlns="http://schemas.openxmlformats.org/package/2006/relationships"><Relationship Id="rId2" Type="http://schemas.openxmlformats.org/officeDocument/2006/relationships/externalLinkPath" Target="https://edisonintl.sharepoint.com/teams/reg1/sro/RACR/Shared%20Documents/Data%20Requests/SB%20884%20Safety%20Policy%20Division/2025%20GRC%20FERC%20G3)%20Reporting%20Dashboard%20-%20RO%203.26%20Update%20Testimony%20SB%20884%20DR%20(Sent%20Chris%207-3-24)%20.xlsb" TargetMode="External"/><Relationship Id="rId1" Type="http://schemas.openxmlformats.org/officeDocument/2006/relationships/externalLinkPath" Target="/teams/reg1/sro/RACR/Shared%20Documents/Data%20Requests/SB%20884%20Safety%20Policy%20Division/2025%20GRC%20FERC%20G3)%20Reporting%20Dashboard%20-%20RO%203.26%20Update%20Testimony%20SB%20884%20DR%20(Sent%20Chris%207-3-24)%20.xlsb"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sce\workgroup\RPA\REG%20REVs\GRC\GRC-2025\RO%20Model%20(GRC)\3.0%20Update%20Testimony\c.%20Sent%20to\G3)%20Reporting%20Dashboard%20-%20RO%203.26%20Update%20Testimony%20SB%20884%20DR%20(Sent%20Chris%207-3-24).xlsb"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Pivot"/>
      <sheetName val="Master Detail Summary Sheet"/>
    </sheetNames>
    <sheetDataSet>
      <sheetData sheetId="0"/>
      <sheetData sheetId="1">
        <row r="64">
          <cell r="DN64">
            <v>41.738920000000007</v>
          </cell>
          <cell r="DQ64">
            <v>872.61306000000002</v>
          </cell>
          <cell r="DT64">
            <v>898.68813</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SCE"/>
      <sheetName val="GRC Authorized Rev Req"/>
      <sheetName val="GRC Recorded Costs"/>
      <sheetName val="Non-GRC Auth Rev Req"/>
      <sheetName val="Non-GRC Recorded Cost"/>
      <sheetName val="Pending GRC Rev Req"/>
      <sheetName val="Pending Non-GRC Rev Req"/>
    </sheetNames>
    <sheetDataSet>
      <sheetData sheetId="0">
        <row r="5">
          <cell r="AB5">
            <v>1045134.2626236856</v>
          </cell>
          <cell r="AD5">
            <v>2146784.7148815962</v>
          </cell>
        </row>
        <row r="9">
          <cell r="AB9">
            <v>3792190.3838837459</v>
          </cell>
          <cell r="AD9">
            <v>690279.66118901968</v>
          </cell>
        </row>
      </sheetData>
      <sheetData sheetId="1">
        <row r="9">
          <cell r="N9">
            <v>45996.142980000004</v>
          </cell>
        </row>
      </sheetData>
      <sheetData sheetId="2">
        <row r="6">
          <cell r="K6">
            <v>604826</v>
          </cell>
        </row>
      </sheetData>
      <sheetData sheetId="3"/>
      <sheetData sheetId="4"/>
      <sheetData sheetId="5">
        <row r="11">
          <cell r="D11">
            <v>387526.75105371058</v>
          </cell>
        </row>
      </sheetData>
      <sheetData sheetId="6"/>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Budget_Data"/>
      <sheetName val="O&amp;M | In Use"/>
      <sheetName val="RO Activities | Outputs"/>
    </sheetNames>
    <sheetDataSet>
      <sheetData sheetId="0">
        <row r="287">
          <cell r="JI287">
            <v>0</v>
          </cell>
        </row>
        <row r="294">
          <cell r="JL294">
            <v>1893.02232</v>
          </cell>
        </row>
        <row r="295">
          <cell r="JL295">
            <v>130.458</v>
          </cell>
        </row>
        <row r="301">
          <cell r="JL301">
            <v>0</v>
          </cell>
        </row>
        <row r="302">
          <cell r="JL302">
            <v>0</v>
          </cell>
        </row>
        <row r="303">
          <cell r="JL303">
            <v>0</v>
          </cell>
        </row>
        <row r="304">
          <cell r="JL304">
            <v>0</v>
          </cell>
        </row>
        <row r="305">
          <cell r="JL305">
            <v>0</v>
          </cell>
        </row>
        <row r="306">
          <cell r="JL306">
            <v>5530.4754999999996</v>
          </cell>
        </row>
      </sheetData>
      <sheetData sheetId="1">
        <row r="17">
          <cell r="CD17">
            <v>2024</v>
          </cell>
        </row>
        <row r="18">
          <cell r="E18" t="str">
            <v>GRC Activity Name</v>
          </cell>
          <cell r="I18" t="str">
            <v>BPE</v>
          </cell>
          <cell r="CD18" t="str">
            <v>Forecast</v>
          </cell>
        </row>
        <row r="19">
          <cell r="E19" t="str">
            <v>GRC Activity Name</v>
          </cell>
          <cell r="I19" t="str">
            <v>BPE</v>
          </cell>
          <cell r="CD19" t="str">
            <v>2024 Forecast (2023$)</v>
          </cell>
        </row>
        <row r="20">
          <cell r="E20" t="str">
            <v/>
          </cell>
          <cell r="I20" t="str">
            <v/>
          </cell>
          <cell r="CD20">
            <v>0</v>
          </cell>
        </row>
        <row r="21">
          <cell r="E21" t="str">
            <v/>
          </cell>
          <cell r="I21" t="str">
            <v/>
          </cell>
          <cell r="CD21">
            <v>0</v>
          </cell>
        </row>
        <row r="22">
          <cell r="E22" t="str">
            <v/>
          </cell>
          <cell r="I22" t="str">
            <v/>
          </cell>
          <cell r="CD22">
            <v>0</v>
          </cell>
        </row>
        <row r="23">
          <cell r="E23" t="str">
            <v>3rd-Party Non-Energy Billing and Decommissioning Credits</v>
          </cell>
          <cell r="I23" t="str">
            <v>Financial Oversight &amp; Transactional Processing</v>
          </cell>
          <cell r="CD23">
            <v>0</v>
          </cell>
        </row>
        <row r="24">
          <cell r="E24" t="str">
            <v>3rd-Party Non-Energy Billing and Decommissioning Credits</v>
          </cell>
          <cell r="I24" t="str">
            <v>Financial Oversight &amp; Transactional Processing</v>
          </cell>
          <cell r="CD24">
            <v>-1.3281500261703156E-13</v>
          </cell>
        </row>
        <row r="25">
          <cell r="E25" t="str">
            <v>3rd-Party Non-Energy Billing and Decommissioning Credits</v>
          </cell>
          <cell r="I25" t="str">
            <v>Financial Oversight &amp; Transactional Processing</v>
          </cell>
          <cell r="CD25">
            <v>0</v>
          </cell>
        </row>
        <row r="26">
          <cell r="E26" t="str">
            <v>3rd-Party Non-Energy Billing and Decommissioning Credits</v>
          </cell>
          <cell r="I26" t="str">
            <v>Financial Oversight &amp; Transactional Processing</v>
          </cell>
          <cell r="CD26">
            <v>0</v>
          </cell>
        </row>
        <row r="27">
          <cell r="E27" t="str">
            <v>3rd-Party Non-Energy Billing and Decommissioning Credits</v>
          </cell>
          <cell r="I27" t="str">
            <v>Financial Oversight &amp; Transactional Processing</v>
          </cell>
          <cell r="CD27">
            <v>-1507.8678038576172</v>
          </cell>
        </row>
        <row r="28">
          <cell r="E28" t="str">
            <v>3rd-Party Non-Energy Billing and Decommissioning Credits</v>
          </cell>
          <cell r="I28" t="str">
            <v>Financial Oversight &amp; Transactional Processing</v>
          </cell>
          <cell r="CD28">
            <v>0</v>
          </cell>
        </row>
        <row r="29">
          <cell r="E29" t="str">
            <v>401K Savings Plan</v>
          </cell>
          <cell r="I29" t="str">
            <v>Employee Benefits &amp; Programs</v>
          </cell>
          <cell r="CD29">
            <v>0</v>
          </cell>
        </row>
        <row r="30">
          <cell r="E30" t="str">
            <v>401K Savings Plan</v>
          </cell>
          <cell r="I30" t="str">
            <v>Employee Benefits &amp; Programs</v>
          </cell>
          <cell r="CD30">
            <v>0</v>
          </cell>
        </row>
        <row r="31">
          <cell r="E31" t="str">
            <v>401K Savings Plan</v>
          </cell>
          <cell r="I31" t="str">
            <v>Employee Benefits &amp; Programs</v>
          </cell>
          <cell r="CD31">
            <v>106791.80991672442</v>
          </cell>
        </row>
        <row r="32">
          <cell r="E32" t="str">
            <v>Accounting, Financial Compliance and Financial Reporting</v>
          </cell>
          <cell r="I32" t="str">
            <v>Financial Oversight &amp; Transactional Processing</v>
          </cell>
          <cell r="CD32">
            <v>1400.843904707192</v>
          </cell>
        </row>
        <row r="33">
          <cell r="E33" t="str">
            <v>Accounting, Financial Compliance and Financial Reporting</v>
          </cell>
          <cell r="I33" t="str">
            <v>Financial Oversight &amp; Transactional Processing</v>
          </cell>
          <cell r="CD33">
            <v>-23.342188226678374</v>
          </cell>
        </row>
        <row r="34">
          <cell r="E34" t="str">
            <v>Accounting, Financial Compliance and Financial Reporting</v>
          </cell>
          <cell r="I34" t="str">
            <v>Financial Oversight &amp; Transactional Processing</v>
          </cell>
          <cell r="CD34">
            <v>0</v>
          </cell>
        </row>
        <row r="35">
          <cell r="E35" t="str">
            <v>Accounting, Financial Compliance and Financial Reporting</v>
          </cell>
          <cell r="I35" t="str">
            <v>Financial Oversight &amp; Transactional Processing</v>
          </cell>
          <cell r="CD35">
            <v>0</v>
          </cell>
        </row>
        <row r="36">
          <cell r="E36" t="str">
            <v>Accounting, Financial Compliance and Financial Reporting</v>
          </cell>
          <cell r="I36" t="str">
            <v>Financial Oversight &amp; Transactional Processing</v>
          </cell>
          <cell r="CD36">
            <v>0</v>
          </cell>
        </row>
        <row r="37">
          <cell r="E37" t="str">
            <v>Accounting, Financial Compliance and Financial Reporting</v>
          </cell>
          <cell r="I37" t="str">
            <v>Financial Oversight &amp; Transactional Processing</v>
          </cell>
          <cell r="CD37">
            <v>0</v>
          </cell>
        </row>
        <row r="38">
          <cell r="E38" t="str">
            <v>Accounting, Financial Compliance and Financial Reporting</v>
          </cell>
          <cell r="I38" t="str">
            <v>Financial Oversight &amp; Transactional Processing</v>
          </cell>
          <cell r="CD38">
            <v>13907.472468287804</v>
          </cell>
        </row>
        <row r="39">
          <cell r="E39" t="str">
            <v>Accounting, Financial Compliance and Financial Reporting</v>
          </cell>
          <cell r="I39" t="str">
            <v>Financial Oversight &amp; Transactional Processing</v>
          </cell>
          <cell r="CD39">
            <v>2256.9142137254789</v>
          </cell>
        </row>
        <row r="40">
          <cell r="E40" t="str">
            <v>Accounting, Financial Compliance and Financial Reporting</v>
          </cell>
          <cell r="I40" t="str">
            <v>Financial Oversight &amp; Transactional Processing</v>
          </cell>
          <cell r="CD40">
            <v>0</v>
          </cell>
        </row>
        <row r="41">
          <cell r="E41" t="str">
            <v>Accounting, Financial Compliance and Financial Reporting</v>
          </cell>
          <cell r="I41" t="str">
            <v>Financial Oversight &amp; Transactional Processing</v>
          </cell>
          <cell r="CD41">
            <v>0</v>
          </cell>
        </row>
        <row r="42">
          <cell r="E42" t="str">
            <v>Accounting, Financial Compliance and Financial Reporting</v>
          </cell>
          <cell r="I42" t="str">
            <v>Financial Oversight &amp; Transactional Processing</v>
          </cell>
          <cell r="CD42">
            <v>11864.999218519406</v>
          </cell>
        </row>
        <row r="43">
          <cell r="E43" t="str">
            <v>Accounting, Financial Compliance and Financial Reporting</v>
          </cell>
          <cell r="I43" t="str">
            <v>Financial Oversight &amp; Transactional Processing</v>
          </cell>
          <cell r="CD43">
            <v>0</v>
          </cell>
        </row>
        <row r="44">
          <cell r="E44" t="str">
            <v>Accounting, Financial Compliance and Financial Reporting</v>
          </cell>
          <cell r="I44" t="str">
            <v>Financial Oversight &amp; Transactional Processing</v>
          </cell>
          <cell r="CD44">
            <v>0</v>
          </cell>
        </row>
        <row r="45">
          <cell r="E45" t="str">
            <v>Accounting, Financial Compliance and Financial Reporting</v>
          </cell>
          <cell r="I45" t="str">
            <v>Financial Oversight &amp; Transactional Processing</v>
          </cell>
          <cell r="CD45">
            <v>0</v>
          </cell>
        </row>
        <row r="46">
          <cell r="E46" t="str">
            <v>Accounting, Financial Compliance and Financial Reporting</v>
          </cell>
          <cell r="I46" t="str">
            <v>Financial Oversight &amp; Transactional Processing</v>
          </cell>
          <cell r="CD46">
            <v>0</v>
          </cell>
        </row>
        <row r="47">
          <cell r="E47" t="str">
            <v>Accounting, Financial Compliance and Financial Reporting</v>
          </cell>
          <cell r="I47" t="str">
            <v>Financial Oversight &amp; Transactional Processing</v>
          </cell>
          <cell r="CD47">
            <v>0</v>
          </cell>
        </row>
        <row r="48">
          <cell r="E48" t="str">
            <v>Accounting, Financial Compliance and Financial Reporting</v>
          </cell>
          <cell r="I48" t="str">
            <v>Financial Oversight &amp; Transactional Processing</v>
          </cell>
          <cell r="CD48">
            <v>0</v>
          </cell>
        </row>
        <row r="49">
          <cell r="E49" t="str">
            <v>Accounting, Financial Compliance and Financial Reporting</v>
          </cell>
          <cell r="I49" t="str">
            <v>Financial Oversight &amp; Transactional Processing</v>
          </cell>
          <cell r="CD49">
            <v>0</v>
          </cell>
        </row>
        <row r="50">
          <cell r="E50" t="str">
            <v>Accounting, Financial Compliance and Financial Reporting</v>
          </cell>
          <cell r="I50" t="str">
            <v>Financial Oversight &amp; Transactional Processing</v>
          </cell>
          <cell r="CD50">
            <v>0</v>
          </cell>
        </row>
        <row r="51">
          <cell r="E51" t="str">
            <v>Accounting, Financial Compliance and Financial Reporting</v>
          </cell>
          <cell r="I51" t="str">
            <v>Financial Oversight &amp; Transactional Processing</v>
          </cell>
          <cell r="CD51">
            <v>0</v>
          </cell>
        </row>
        <row r="52">
          <cell r="E52" t="str">
            <v>Accounting, Financial Compliance and Financial Reporting</v>
          </cell>
          <cell r="I52" t="str">
            <v>Financial Oversight &amp; Transactional Processing</v>
          </cell>
          <cell r="CD52">
            <v>0</v>
          </cell>
        </row>
        <row r="53">
          <cell r="E53" t="str">
            <v>Adjustment for Shareholder P&amp;B - 925</v>
          </cell>
          <cell r="I53" t="str">
            <v>N/A</v>
          </cell>
          <cell r="CD53">
            <v>-14.749719939564949</v>
          </cell>
        </row>
        <row r="54">
          <cell r="E54" t="str">
            <v>Adjustment for Shareholder P&amp;B - 925</v>
          </cell>
          <cell r="I54" t="str">
            <v>N/A</v>
          </cell>
          <cell r="CD54">
            <v>-214.16774104103999</v>
          </cell>
        </row>
        <row r="55">
          <cell r="E55" t="str">
            <v>Adjustment for Shareholder P&amp;B - 925</v>
          </cell>
          <cell r="I55" t="str">
            <v>N/A</v>
          </cell>
          <cell r="CD55">
            <v>-1813.5969282000001</v>
          </cell>
        </row>
        <row r="56">
          <cell r="E56" t="str">
            <v>Adjustment for Shareholder P&amp;B - 926</v>
          </cell>
          <cell r="I56" t="str">
            <v>N/A</v>
          </cell>
          <cell r="CD56">
            <v>-25.390104492946385</v>
          </cell>
        </row>
        <row r="57">
          <cell r="E57" t="str">
            <v>Adjustment for Shareholder P&amp;B - 926</v>
          </cell>
          <cell r="I57" t="str">
            <v>N/A</v>
          </cell>
          <cell r="CD57">
            <v>-27.12253116676272</v>
          </cell>
        </row>
        <row r="58">
          <cell r="E58" t="str">
            <v>Adjustment for Shareholder P&amp;B - 926</v>
          </cell>
          <cell r="I58" t="str">
            <v>N/A</v>
          </cell>
          <cell r="CD58">
            <v>-766.17790362608571</v>
          </cell>
        </row>
        <row r="59">
          <cell r="E59" t="str">
            <v>All Hazards Assessment, Mitigation and Analytics</v>
          </cell>
          <cell r="I59" t="str">
            <v>Business Continuation</v>
          </cell>
          <cell r="CD59">
            <v>601.61907661830026</v>
          </cell>
        </row>
        <row r="60">
          <cell r="E60" t="str">
            <v>All Hazards Assessment, Mitigation and Analytics</v>
          </cell>
          <cell r="I60" t="str">
            <v>Business Continuation</v>
          </cell>
          <cell r="CD60">
            <v>1172.8341887148974</v>
          </cell>
        </row>
        <row r="61">
          <cell r="E61" t="str">
            <v>All Hazards Assessment, Mitigation and Analytics</v>
          </cell>
          <cell r="I61" t="str">
            <v>Business Continuation</v>
          </cell>
          <cell r="CD61">
            <v>0</v>
          </cell>
        </row>
        <row r="62">
          <cell r="E62" t="str">
            <v>All Hazards Assessment, Mitigation and Analytics</v>
          </cell>
          <cell r="I62" t="str">
            <v>Business Continuation</v>
          </cell>
          <cell r="CD62">
            <v>0</v>
          </cell>
        </row>
        <row r="63">
          <cell r="E63" t="str">
            <v>All Hazards Assessment, Mitigation and Analytics</v>
          </cell>
          <cell r="I63" t="str">
            <v>Business Continuation</v>
          </cell>
          <cell r="CD63">
            <v>0</v>
          </cell>
        </row>
        <row r="64">
          <cell r="E64" t="str">
            <v>All Hazards Assessment, Mitigation and Analytics</v>
          </cell>
          <cell r="I64" t="str">
            <v>Business Continuation</v>
          </cell>
          <cell r="CD64">
            <v>0</v>
          </cell>
        </row>
        <row r="65">
          <cell r="E65" t="str">
            <v>All Hazards Assessment, Mitigation and Analytics</v>
          </cell>
          <cell r="I65" t="str">
            <v>Business Continuation</v>
          </cell>
          <cell r="CD65">
            <v>0</v>
          </cell>
        </row>
        <row r="66">
          <cell r="E66" t="str">
            <v>All Hazards Assessment, Mitigation and Analytics</v>
          </cell>
          <cell r="I66" t="str">
            <v>Business Continuation</v>
          </cell>
          <cell r="CD66">
            <v>2920.6327944105215</v>
          </cell>
        </row>
        <row r="67">
          <cell r="E67" t="str">
            <v>All Hazards Assessment, Mitigation and Analytics</v>
          </cell>
          <cell r="I67" t="str">
            <v>Business Continuation</v>
          </cell>
          <cell r="CD67">
            <v>0</v>
          </cell>
        </row>
        <row r="68">
          <cell r="E68" t="str">
            <v>Asset Reliability Risk Analytics</v>
          </cell>
          <cell r="I68" t="str">
            <v>Wildfire Management</v>
          </cell>
          <cell r="CD68">
            <v>0</v>
          </cell>
        </row>
        <row r="69">
          <cell r="E69" t="str">
            <v>Asset Reliability Risk Analytics</v>
          </cell>
          <cell r="I69" t="str">
            <v>Wildfire Management</v>
          </cell>
          <cell r="CD69">
            <v>0</v>
          </cell>
        </row>
        <row r="70">
          <cell r="E70" t="str">
            <v>Asset Reliability Risk Analytics</v>
          </cell>
          <cell r="I70" t="str">
            <v>Wildfire Management</v>
          </cell>
          <cell r="CD70">
            <v>0</v>
          </cell>
        </row>
        <row r="71">
          <cell r="E71" t="str">
            <v>Audits</v>
          </cell>
          <cell r="I71" t="str">
            <v>Audit, Ethics &amp; Compliance</v>
          </cell>
          <cell r="CD71">
            <v>5755.5353796964246</v>
          </cell>
        </row>
        <row r="72">
          <cell r="E72" t="str">
            <v>Audits</v>
          </cell>
          <cell r="I72" t="str">
            <v>Audit, Ethics &amp; Compliance</v>
          </cell>
          <cell r="CD72">
            <v>5817.5719435938554</v>
          </cell>
        </row>
        <row r="73">
          <cell r="E73" t="str">
            <v>Audits</v>
          </cell>
          <cell r="I73" t="str">
            <v>Audit, Ethics &amp; Compliance</v>
          </cell>
          <cell r="CD73">
            <v>0</v>
          </cell>
        </row>
        <row r="74">
          <cell r="E74" t="str">
            <v>Audits</v>
          </cell>
          <cell r="I74" t="str">
            <v>Audit, Ethics &amp; Compliance</v>
          </cell>
          <cell r="CD74">
            <v>0</v>
          </cell>
        </row>
        <row r="75">
          <cell r="E75" t="str">
            <v>Audits</v>
          </cell>
          <cell r="I75" t="str">
            <v>Audit, Ethics &amp; Compliance</v>
          </cell>
          <cell r="CD75">
            <v>0</v>
          </cell>
        </row>
        <row r="76">
          <cell r="E76" t="str">
            <v>Audits</v>
          </cell>
          <cell r="I76" t="str">
            <v>Audit, Ethics &amp; Compliance</v>
          </cell>
          <cell r="CD76">
            <v>0</v>
          </cell>
        </row>
        <row r="77">
          <cell r="E77" t="str">
            <v>Billing</v>
          </cell>
          <cell r="I77" t="str">
            <v>Billing &amp; Payments</v>
          </cell>
          <cell r="CD77">
            <v>0</v>
          </cell>
        </row>
        <row r="78">
          <cell r="E78" t="str">
            <v>Billing</v>
          </cell>
          <cell r="I78" t="str">
            <v>Billing &amp; Payments</v>
          </cell>
          <cell r="CD78">
            <v>0</v>
          </cell>
        </row>
        <row r="79">
          <cell r="E79" t="str">
            <v>Billing</v>
          </cell>
          <cell r="I79" t="str">
            <v>Billing &amp; Payments</v>
          </cell>
          <cell r="CD79">
            <v>0</v>
          </cell>
        </row>
        <row r="80">
          <cell r="E80" t="str">
            <v>Billing</v>
          </cell>
          <cell r="I80" t="str">
            <v>Billing &amp; Payments</v>
          </cell>
          <cell r="CD80">
            <v>3294.6795094785916</v>
          </cell>
        </row>
        <row r="81">
          <cell r="E81" t="str">
            <v>Billing</v>
          </cell>
          <cell r="I81" t="str">
            <v>Billing &amp; Payments</v>
          </cell>
          <cell r="CD81">
            <v>1160.5700330608163</v>
          </cell>
        </row>
        <row r="82">
          <cell r="E82" t="str">
            <v>Billing</v>
          </cell>
          <cell r="I82" t="str">
            <v>Billing &amp; Payments</v>
          </cell>
          <cell r="CD82">
            <v>0</v>
          </cell>
        </row>
        <row r="83">
          <cell r="E83" t="str">
            <v>Billing</v>
          </cell>
          <cell r="I83" t="str">
            <v>Billing &amp; Payments</v>
          </cell>
          <cell r="CD83">
            <v>14.177768159439818</v>
          </cell>
        </row>
        <row r="84">
          <cell r="E84" t="str">
            <v>Billing</v>
          </cell>
          <cell r="I84" t="str">
            <v>Billing &amp; Payments</v>
          </cell>
          <cell r="CD84">
            <v>4.9941707975086924</v>
          </cell>
        </row>
        <row r="85">
          <cell r="E85" t="str">
            <v>Billing</v>
          </cell>
          <cell r="I85" t="str">
            <v>Billing &amp; Payments</v>
          </cell>
          <cell r="CD85">
            <v>0</v>
          </cell>
        </row>
        <row r="86">
          <cell r="E86" t="str">
            <v>Billing</v>
          </cell>
          <cell r="I86" t="str">
            <v>Billing &amp; Payments</v>
          </cell>
          <cell r="CD86">
            <v>3139.5472202613296</v>
          </cell>
        </row>
        <row r="87">
          <cell r="E87" t="str">
            <v>Billing</v>
          </cell>
          <cell r="I87" t="str">
            <v>Billing &amp; Payments</v>
          </cell>
          <cell r="CD87">
            <v>674.93644648913823</v>
          </cell>
        </row>
        <row r="88">
          <cell r="E88" t="str">
            <v>Billing</v>
          </cell>
          <cell r="I88" t="str">
            <v>Billing &amp; Payments</v>
          </cell>
          <cell r="CD88">
            <v>0</v>
          </cell>
        </row>
        <row r="89">
          <cell r="E89" t="str">
            <v>Billing</v>
          </cell>
          <cell r="I89" t="str">
            <v>Billing &amp; Payments</v>
          </cell>
          <cell r="CD89">
            <v>24291.778649095737</v>
          </cell>
        </row>
        <row r="90">
          <cell r="E90" t="str">
            <v>Billing</v>
          </cell>
          <cell r="I90" t="str">
            <v>Billing &amp; Payments</v>
          </cell>
          <cell r="CD90">
            <v>7999.5391891292793</v>
          </cell>
        </row>
        <row r="91">
          <cell r="E91" t="str">
            <v>Billing</v>
          </cell>
          <cell r="I91" t="str">
            <v>Billing &amp; Payments</v>
          </cell>
          <cell r="CD91">
            <v>0</v>
          </cell>
        </row>
        <row r="92">
          <cell r="E92" t="str">
            <v>Billing</v>
          </cell>
          <cell r="I92" t="str">
            <v>Distributed Generation</v>
          </cell>
          <cell r="CD92">
            <v>-1.7861986246078468E-14</v>
          </cell>
        </row>
        <row r="93">
          <cell r="E93" t="str">
            <v>Billing</v>
          </cell>
          <cell r="I93" t="str">
            <v>Distributed Generation</v>
          </cell>
          <cell r="CD93">
            <v>0</v>
          </cell>
        </row>
        <row r="94">
          <cell r="E94" t="str">
            <v>Billing</v>
          </cell>
          <cell r="I94" t="str">
            <v>Distributed Generation</v>
          </cell>
          <cell r="CD94">
            <v>0</v>
          </cell>
        </row>
        <row r="95">
          <cell r="E95" t="str">
            <v>Billing</v>
          </cell>
          <cell r="I95" t="str">
            <v>Billing &amp; Payments</v>
          </cell>
          <cell r="CD95">
            <v>0</v>
          </cell>
        </row>
        <row r="96">
          <cell r="E96" t="str">
            <v>Billing</v>
          </cell>
          <cell r="I96" t="str">
            <v>Billing &amp; Payments</v>
          </cell>
          <cell r="CD96">
            <v>0</v>
          </cell>
        </row>
        <row r="97">
          <cell r="E97" t="str">
            <v>Billing</v>
          </cell>
          <cell r="I97" t="str">
            <v>Billing &amp; Payments</v>
          </cell>
          <cell r="CD97">
            <v>0</v>
          </cell>
        </row>
        <row r="98">
          <cell r="E98" t="str">
            <v>Billing</v>
          </cell>
          <cell r="I98" t="str">
            <v>Billing &amp; Payments</v>
          </cell>
          <cell r="CD98">
            <v>0</v>
          </cell>
        </row>
        <row r="99">
          <cell r="E99" t="str">
            <v>Billing</v>
          </cell>
          <cell r="I99" t="str">
            <v>Billing &amp; Payments</v>
          </cell>
          <cell r="CD99">
            <v>0</v>
          </cell>
        </row>
        <row r="100">
          <cell r="E100" t="str">
            <v>Billing</v>
          </cell>
          <cell r="I100" t="str">
            <v>Billing &amp; Payments</v>
          </cell>
          <cell r="CD100">
            <v>0</v>
          </cell>
        </row>
        <row r="101">
          <cell r="E101" t="str">
            <v>Billing</v>
          </cell>
          <cell r="I101" t="str">
            <v>Distributed Generation</v>
          </cell>
          <cell r="CD101">
            <v>0</v>
          </cell>
        </row>
        <row r="102">
          <cell r="E102" t="str">
            <v>Billing</v>
          </cell>
          <cell r="I102" t="str">
            <v>Distributed Generation</v>
          </cell>
          <cell r="CD102">
            <v>0</v>
          </cell>
        </row>
        <row r="103">
          <cell r="E103" t="str">
            <v>Billing</v>
          </cell>
          <cell r="I103" t="str">
            <v>Distributed Generation</v>
          </cell>
          <cell r="CD103">
            <v>0</v>
          </cell>
        </row>
        <row r="104">
          <cell r="E104" t="str">
            <v>Billing</v>
          </cell>
          <cell r="I104" t="str">
            <v>Billing &amp; Payments</v>
          </cell>
          <cell r="CD104">
            <v>0</v>
          </cell>
        </row>
        <row r="105">
          <cell r="E105" t="str">
            <v>Billing</v>
          </cell>
          <cell r="I105" t="str">
            <v>Billing &amp; Payments</v>
          </cell>
          <cell r="CD105">
            <v>0</v>
          </cell>
        </row>
        <row r="106">
          <cell r="E106" t="str">
            <v>Billing</v>
          </cell>
          <cell r="I106" t="str">
            <v>Billing &amp; Payments</v>
          </cell>
          <cell r="CD106">
            <v>0</v>
          </cell>
        </row>
        <row r="107">
          <cell r="E107" t="str">
            <v>Billing</v>
          </cell>
          <cell r="I107" t="str">
            <v>Billing &amp; Payments</v>
          </cell>
          <cell r="CD107">
            <v>0</v>
          </cell>
        </row>
        <row r="108">
          <cell r="E108" t="str">
            <v>Billing</v>
          </cell>
          <cell r="I108" t="str">
            <v>Billing &amp; Payments</v>
          </cell>
          <cell r="CD108">
            <v>0</v>
          </cell>
        </row>
        <row r="109">
          <cell r="E109" t="str">
            <v>Billing</v>
          </cell>
          <cell r="I109" t="str">
            <v>Billing &amp; Payments</v>
          </cell>
          <cell r="CD109">
            <v>0</v>
          </cell>
        </row>
        <row r="110">
          <cell r="E110" t="str">
            <v>Billing</v>
          </cell>
          <cell r="I110" t="str">
            <v>Billing &amp; Payments</v>
          </cell>
          <cell r="CD110">
            <v>0</v>
          </cell>
        </row>
        <row r="111">
          <cell r="E111" t="str">
            <v>Billing</v>
          </cell>
          <cell r="I111" t="str">
            <v>Billing &amp; Payments</v>
          </cell>
          <cell r="CD111">
            <v>0</v>
          </cell>
        </row>
        <row r="112">
          <cell r="E112" t="str">
            <v>Billing</v>
          </cell>
          <cell r="I112" t="str">
            <v>Billing &amp; Payments</v>
          </cell>
          <cell r="CD112">
            <v>0</v>
          </cell>
        </row>
        <row r="113">
          <cell r="E113" t="str">
            <v>Billing</v>
          </cell>
          <cell r="I113" t="str">
            <v>Billing &amp; Payments</v>
          </cell>
          <cell r="CD113">
            <v>0</v>
          </cell>
        </row>
        <row r="114">
          <cell r="E114" t="str">
            <v>Billing</v>
          </cell>
          <cell r="I114" t="str">
            <v>Billing &amp; Payments</v>
          </cell>
          <cell r="CD114">
            <v>0</v>
          </cell>
        </row>
        <row r="115">
          <cell r="E115" t="str">
            <v>Billing</v>
          </cell>
          <cell r="I115" t="str">
            <v>Billing &amp; Payments</v>
          </cell>
          <cell r="CD115">
            <v>0</v>
          </cell>
        </row>
        <row r="116">
          <cell r="E116" t="str">
            <v>Business Account Management</v>
          </cell>
          <cell r="I116" t="str">
            <v>Customer Contacts</v>
          </cell>
          <cell r="CD116">
            <v>0</v>
          </cell>
        </row>
        <row r="117">
          <cell r="E117" t="str">
            <v>Business Account Management</v>
          </cell>
          <cell r="I117" t="str">
            <v>Customer Contacts</v>
          </cell>
          <cell r="CD117">
            <v>0</v>
          </cell>
        </row>
        <row r="118">
          <cell r="E118" t="str">
            <v>Business Account Management</v>
          </cell>
          <cell r="I118" t="str">
            <v>Customer Contacts</v>
          </cell>
          <cell r="CD118">
            <v>0</v>
          </cell>
        </row>
        <row r="119">
          <cell r="E119" t="str">
            <v>Business Account Management</v>
          </cell>
          <cell r="I119" t="str">
            <v>Customer Contacts</v>
          </cell>
          <cell r="CD119">
            <v>0</v>
          </cell>
        </row>
        <row r="120">
          <cell r="E120" t="str">
            <v>Business Account Management</v>
          </cell>
          <cell r="I120" t="str">
            <v>Customer Contacts</v>
          </cell>
          <cell r="CD120">
            <v>0</v>
          </cell>
        </row>
        <row r="121">
          <cell r="E121" t="str">
            <v>Business Account Management</v>
          </cell>
          <cell r="I121" t="str">
            <v>Customer Contacts</v>
          </cell>
          <cell r="CD121">
            <v>0</v>
          </cell>
        </row>
        <row r="122">
          <cell r="E122" t="str">
            <v>Business Account Management</v>
          </cell>
          <cell r="I122" t="str">
            <v>Customer Contacts</v>
          </cell>
          <cell r="CD122">
            <v>0</v>
          </cell>
        </row>
        <row r="123">
          <cell r="E123" t="str">
            <v>Business Account Management</v>
          </cell>
          <cell r="I123" t="str">
            <v>Customer Contacts</v>
          </cell>
          <cell r="CD123">
            <v>0</v>
          </cell>
        </row>
        <row r="124">
          <cell r="E124" t="str">
            <v>Business Account Management</v>
          </cell>
          <cell r="I124" t="str">
            <v>Customer Contacts</v>
          </cell>
          <cell r="CD124">
            <v>0</v>
          </cell>
        </row>
        <row r="125">
          <cell r="E125" t="str">
            <v>Business Account Management</v>
          </cell>
          <cell r="I125" t="str">
            <v>Customer Contacts</v>
          </cell>
          <cell r="CD125">
            <v>15071.902970041141</v>
          </cell>
        </row>
        <row r="126">
          <cell r="E126" t="str">
            <v>Business Account Management</v>
          </cell>
          <cell r="I126" t="str">
            <v>Customer Contacts</v>
          </cell>
          <cell r="CD126">
            <v>1374.2289638489935</v>
          </cell>
        </row>
        <row r="127">
          <cell r="E127" t="str">
            <v>Business Account Management</v>
          </cell>
          <cell r="I127" t="str">
            <v>Customer Contacts</v>
          </cell>
          <cell r="CD127">
            <v>0</v>
          </cell>
        </row>
        <row r="128">
          <cell r="E128" t="str">
            <v>Business Account Management</v>
          </cell>
          <cell r="I128" t="str">
            <v>Outage Experience</v>
          </cell>
          <cell r="CD128">
            <v>229.6791729846864</v>
          </cell>
        </row>
        <row r="129">
          <cell r="E129" t="str">
            <v>Business Account Management</v>
          </cell>
          <cell r="I129" t="str">
            <v>Outage Experience</v>
          </cell>
          <cell r="CD129">
            <v>1409.2278559462147</v>
          </cell>
        </row>
        <row r="130">
          <cell r="E130" t="str">
            <v>Business Account Management</v>
          </cell>
          <cell r="I130" t="str">
            <v>Outage Experience</v>
          </cell>
          <cell r="CD130">
            <v>0</v>
          </cell>
        </row>
        <row r="131">
          <cell r="E131" t="str">
            <v>Business Account Management</v>
          </cell>
          <cell r="I131" t="str">
            <v>Customer Contacts</v>
          </cell>
          <cell r="CD131">
            <v>0</v>
          </cell>
        </row>
        <row r="132">
          <cell r="E132" t="str">
            <v>Business Account Management</v>
          </cell>
          <cell r="I132" t="str">
            <v>Customer Contacts</v>
          </cell>
          <cell r="CD132">
            <v>0</v>
          </cell>
        </row>
        <row r="133">
          <cell r="E133" t="str">
            <v>Business Account Management</v>
          </cell>
          <cell r="I133" t="str">
            <v>Customer Contacts</v>
          </cell>
          <cell r="CD133">
            <v>0</v>
          </cell>
        </row>
        <row r="134">
          <cell r="E134" t="str">
            <v>Business Account Management</v>
          </cell>
          <cell r="I134" t="str">
            <v>Customer Contacts</v>
          </cell>
          <cell r="CD134">
            <v>0</v>
          </cell>
        </row>
        <row r="135">
          <cell r="E135" t="str">
            <v>Business Account Management</v>
          </cell>
          <cell r="I135" t="str">
            <v>Customer Contacts</v>
          </cell>
          <cell r="CD135">
            <v>0</v>
          </cell>
        </row>
        <row r="136">
          <cell r="E136" t="str">
            <v>Business Account Management</v>
          </cell>
          <cell r="I136" t="str">
            <v>Customer Contacts</v>
          </cell>
          <cell r="CD136">
            <v>0</v>
          </cell>
        </row>
        <row r="137">
          <cell r="E137" t="str">
            <v>Business Account Management Services</v>
          </cell>
          <cell r="I137" t="str">
            <v>Customer Care Services</v>
          </cell>
          <cell r="CD137">
            <v>5088.8443879905244</v>
          </cell>
        </row>
        <row r="138">
          <cell r="E138" t="str">
            <v>Business Account Management Services</v>
          </cell>
          <cell r="I138" t="str">
            <v>Customer Care Services</v>
          </cell>
          <cell r="CD138">
            <v>1144.4569201206768</v>
          </cell>
        </row>
        <row r="139">
          <cell r="E139" t="str">
            <v>Business Account Management Services</v>
          </cell>
          <cell r="I139" t="str">
            <v>Customer Care Services</v>
          </cell>
          <cell r="CD139">
            <v>0</v>
          </cell>
        </row>
        <row r="140">
          <cell r="E140" t="str">
            <v>Business Account Management Services</v>
          </cell>
          <cell r="I140" t="str">
            <v>Customer Care Services</v>
          </cell>
          <cell r="CD140">
            <v>0</v>
          </cell>
        </row>
        <row r="141">
          <cell r="E141" t="str">
            <v>Business Account Management Services</v>
          </cell>
          <cell r="I141" t="str">
            <v>Customer Care Services</v>
          </cell>
          <cell r="CD141">
            <v>0</v>
          </cell>
        </row>
        <row r="142">
          <cell r="E142" t="str">
            <v>Business Account Management Services</v>
          </cell>
          <cell r="I142" t="str">
            <v>Customer Care Services</v>
          </cell>
          <cell r="CD142">
            <v>0</v>
          </cell>
        </row>
        <row r="143">
          <cell r="E143" t="str">
            <v>Business Planning</v>
          </cell>
          <cell r="I143" t="str">
            <v>Business &amp; Financial Planning</v>
          </cell>
          <cell r="CD143">
            <v>0</v>
          </cell>
        </row>
        <row r="144">
          <cell r="E144" t="str">
            <v>Business Planning</v>
          </cell>
          <cell r="I144" t="str">
            <v>Business &amp; Financial Planning</v>
          </cell>
          <cell r="CD144">
            <v>0</v>
          </cell>
        </row>
        <row r="145">
          <cell r="E145" t="str">
            <v>Business Planning</v>
          </cell>
          <cell r="I145" t="str">
            <v>Business &amp; Financial Planning</v>
          </cell>
          <cell r="CD145">
            <v>0</v>
          </cell>
        </row>
        <row r="146">
          <cell r="E146" t="str">
            <v>Business Planning</v>
          </cell>
          <cell r="I146" t="str">
            <v>Business &amp; Financial Planning</v>
          </cell>
          <cell r="CD146">
            <v>0</v>
          </cell>
        </row>
        <row r="147">
          <cell r="E147" t="str">
            <v>Business Planning</v>
          </cell>
          <cell r="I147" t="str">
            <v>Business &amp; Financial Planning</v>
          </cell>
          <cell r="CD147">
            <v>0</v>
          </cell>
        </row>
        <row r="148">
          <cell r="E148" t="str">
            <v>Business Planning</v>
          </cell>
          <cell r="I148" t="str">
            <v>Business &amp; Financial Planning</v>
          </cell>
          <cell r="CD148">
            <v>0</v>
          </cell>
        </row>
        <row r="149">
          <cell r="E149" t="str">
            <v>Business Planning</v>
          </cell>
          <cell r="I149" t="str">
            <v>Business &amp; Financial Planning</v>
          </cell>
          <cell r="CD149">
            <v>0</v>
          </cell>
        </row>
        <row r="150">
          <cell r="E150" t="str">
            <v>Business Planning</v>
          </cell>
          <cell r="I150" t="str">
            <v>Business &amp; Financial Planning</v>
          </cell>
          <cell r="CD150">
            <v>0</v>
          </cell>
        </row>
        <row r="151">
          <cell r="E151" t="str">
            <v>Business Planning</v>
          </cell>
          <cell r="I151" t="str">
            <v>Business &amp; Financial Planning</v>
          </cell>
          <cell r="CD151">
            <v>0</v>
          </cell>
        </row>
        <row r="152">
          <cell r="E152" t="str">
            <v>Business Planning</v>
          </cell>
          <cell r="I152" t="str">
            <v>Business &amp; Financial Planning</v>
          </cell>
          <cell r="CD152">
            <v>0</v>
          </cell>
        </row>
        <row r="153">
          <cell r="E153" t="str">
            <v>Business Planning</v>
          </cell>
          <cell r="I153" t="str">
            <v>Business &amp; Financial Planning</v>
          </cell>
          <cell r="CD153">
            <v>0</v>
          </cell>
        </row>
        <row r="154">
          <cell r="E154" t="str">
            <v>Business Planning</v>
          </cell>
          <cell r="I154" t="str">
            <v>Business &amp; Financial Planning</v>
          </cell>
          <cell r="CD154">
            <v>0</v>
          </cell>
        </row>
        <row r="155">
          <cell r="E155" t="str">
            <v>Business Planning</v>
          </cell>
          <cell r="I155" t="str">
            <v>Business &amp; Financial Planning</v>
          </cell>
          <cell r="CD155">
            <v>0</v>
          </cell>
        </row>
        <row r="156">
          <cell r="E156" t="str">
            <v>Business Planning</v>
          </cell>
          <cell r="I156" t="str">
            <v>Business &amp; Financial Planning</v>
          </cell>
          <cell r="CD156">
            <v>-5.2801476139528018E-16</v>
          </cell>
        </row>
        <row r="157">
          <cell r="E157" t="str">
            <v>Business Planning</v>
          </cell>
          <cell r="I157" t="str">
            <v>Business &amp; Financial Planning</v>
          </cell>
          <cell r="CD157">
            <v>0</v>
          </cell>
        </row>
        <row r="158">
          <cell r="E158" t="str">
            <v>Business Planning</v>
          </cell>
          <cell r="I158" t="str">
            <v>Business &amp; Financial Planning</v>
          </cell>
          <cell r="CD158">
            <v>1831.6119332359465</v>
          </cell>
        </row>
        <row r="159">
          <cell r="E159" t="str">
            <v>Business Planning</v>
          </cell>
          <cell r="I159" t="str">
            <v>Business &amp; Financial Planning</v>
          </cell>
          <cell r="CD159">
            <v>239.01721453200344</v>
          </cell>
        </row>
        <row r="160">
          <cell r="E160" t="str">
            <v>Business Planning</v>
          </cell>
          <cell r="I160" t="str">
            <v>Business &amp; Financial Planning</v>
          </cell>
          <cell r="CD160">
            <v>0</v>
          </cell>
        </row>
        <row r="161">
          <cell r="E161" t="str">
            <v>Business Planning</v>
          </cell>
          <cell r="I161" t="str">
            <v>Business &amp; Financial Planning</v>
          </cell>
          <cell r="CD161">
            <v>0</v>
          </cell>
        </row>
        <row r="162">
          <cell r="E162" t="str">
            <v>Business Planning</v>
          </cell>
          <cell r="I162" t="str">
            <v>Business &amp; Financial Planning</v>
          </cell>
          <cell r="CD162">
            <v>0</v>
          </cell>
        </row>
        <row r="163">
          <cell r="E163" t="str">
            <v>Business Planning</v>
          </cell>
          <cell r="I163" t="str">
            <v>Business &amp; Financial Planning</v>
          </cell>
          <cell r="CD163">
            <v>0</v>
          </cell>
        </row>
        <row r="164">
          <cell r="E164" t="str">
            <v>Business Planning</v>
          </cell>
          <cell r="I164" t="str">
            <v>Business &amp; Financial Planning</v>
          </cell>
          <cell r="CD164">
            <v>1830.6427430900578</v>
          </cell>
        </row>
        <row r="165">
          <cell r="E165" t="str">
            <v>Business Planning</v>
          </cell>
          <cell r="I165" t="str">
            <v>Business &amp; Financial Planning</v>
          </cell>
          <cell r="CD165">
            <v>235.29855716922683</v>
          </cell>
        </row>
        <row r="166">
          <cell r="E166" t="str">
            <v>Business Planning</v>
          </cell>
          <cell r="I166" t="str">
            <v>Business &amp; Financial Planning</v>
          </cell>
          <cell r="CD166">
            <v>0</v>
          </cell>
        </row>
        <row r="167">
          <cell r="E167" t="str">
            <v>Business Planning</v>
          </cell>
          <cell r="I167" t="str">
            <v>Business &amp; Financial Planning</v>
          </cell>
          <cell r="CD167">
            <v>0</v>
          </cell>
        </row>
        <row r="168">
          <cell r="E168" t="str">
            <v>Business Planning</v>
          </cell>
          <cell r="I168" t="str">
            <v>Business &amp; Financial Planning</v>
          </cell>
          <cell r="CD168">
            <v>0</v>
          </cell>
        </row>
        <row r="169">
          <cell r="E169" t="str">
            <v>Business Planning</v>
          </cell>
          <cell r="I169" t="str">
            <v>Business &amp; Financial Planning</v>
          </cell>
          <cell r="CD169">
            <v>0</v>
          </cell>
        </row>
        <row r="170">
          <cell r="E170" t="str">
            <v>Business Planning</v>
          </cell>
          <cell r="I170" t="str">
            <v>Business &amp; Financial Planning</v>
          </cell>
          <cell r="CD170">
            <v>26210.945966705083</v>
          </cell>
        </row>
        <row r="171">
          <cell r="E171" t="str">
            <v>Business Planning</v>
          </cell>
          <cell r="I171" t="str">
            <v>Business &amp; Financial Planning</v>
          </cell>
          <cell r="CD171">
            <v>614.91435107172697</v>
          </cell>
        </row>
        <row r="172">
          <cell r="E172" t="str">
            <v>Business Planning</v>
          </cell>
          <cell r="I172" t="str">
            <v>Business &amp; Financial Planning</v>
          </cell>
          <cell r="CD172">
            <v>0</v>
          </cell>
        </row>
        <row r="173">
          <cell r="E173" t="str">
            <v>Business Planning</v>
          </cell>
          <cell r="I173" t="str">
            <v>Business &amp; Financial Planning</v>
          </cell>
          <cell r="CD173">
            <v>0</v>
          </cell>
        </row>
        <row r="174">
          <cell r="E174" t="str">
            <v>Business Planning</v>
          </cell>
          <cell r="I174" t="str">
            <v>Business &amp; Financial Planning</v>
          </cell>
          <cell r="CD174">
            <v>12548.4271171735</v>
          </cell>
        </row>
        <row r="175">
          <cell r="E175" t="str">
            <v>Business Planning</v>
          </cell>
          <cell r="I175" t="str">
            <v>Business &amp; Financial Planning</v>
          </cell>
          <cell r="CD175">
            <v>0</v>
          </cell>
        </row>
        <row r="176">
          <cell r="E176" t="str">
            <v>Business Planning</v>
          </cell>
          <cell r="I176" t="str">
            <v>Business &amp; Financial Planning</v>
          </cell>
          <cell r="CD176">
            <v>0</v>
          </cell>
        </row>
        <row r="177">
          <cell r="E177" t="str">
            <v>Business Planning</v>
          </cell>
          <cell r="I177" t="str">
            <v>Business &amp; Financial Planning</v>
          </cell>
          <cell r="CD177">
            <v>0</v>
          </cell>
        </row>
        <row r="178">
          <cell r="E178" t="str">
            <v>Business Planning</v>
          </cell>
          <cell r="I178" t="str">
            <v>Business &amp; Financial Planning</v>
          </cell>
          <cell r="CD178">
            <v>0</v>
          </cell>
        </row>
        <row r="179">
          <cell r="E179" t="str">
            <v>Business Planning</v>
          </cell>
          <cell r="I179" t="str">
            <v>Business &amp; Financial Planning</v>
          </cell>
          <cell r="CD179">
            <v>0</v>
          </cell>
        </row>
        <row r="180">
          <cell r="E180" t="str">
            <v>Business Planning</v>
          </cell>
          <cell r="I180" t="str">
            <v>Business &amp; Financial Planning</v>
          </cell>
          <cell r="CD180">
            <v>0</v>
          </cell>
        </row>
        <row r="181">
          <cell r="E181" t="str">
            <v>Business Planning</v>
          </cell>
          <cell r="I181" t="str">
            <v>Business &amp; Financial Planning</v>
          </cell>
          <cell r="CD181">
            <v>0</v>
          </cell>
        </row>
        <row r="182">
          <cell r="E182" t="str">
            <v>Capitalized A&amp;G Expense</v>
          </cell>
          <cell r="I182" t="str">
            <v>Overhead Allocation</v>
          </cell>
          <cell r="CD182">
            <v>0</v>
          </cell>
        </row>
        <row r="183">
          <cell r="E183" t="str">
            <v>Capitalized A&amp;G Expense</v>
          </cell>
          <cell r="I183" t="str">
            <v>Overhead Allocation</v>
          </cell>
          <cell r="CD183">
            <v>0</v>
          </cell>
        </row>
        <row r="184">
          <cell r="E184" t="str">
            <v>Capitalized A&amp;G Expense</v>
          </cell>
          <cell r="I184" t="str">
            <v>Overhead Allocation</v>
          </cell>
          <cell r="CD184">
            <v>-240333.21482021862</v>
          </cell>
        </row>
        <row r="185">
          <cell r="E185" t="str">
            <v>Capitalized P&amp;B Expense</v>
          </cell>
          <cell r="I185" t="str">
            <v>Overhead Allocation</v>
          </cell>
          <cell r="CD185">
            <v>1.2569255406552488E-5</v>
          </cell>
        </row>
        <row r="186">
          <cell r="E186" t="str">
            <v>Capitalized P&amp;B Expense</v>
          </cell>
          <cell r="I186" t="str">
            <v>Overhead Allocation</v>
          </cell>
          <cell r="CD186">
            <v>0</v>
          </cell>
        </row>
        <row r="187">
          <cell r="E187" t="str">
            <v>Capitalized P&amp;B Expense</v>
          </cell>
          <cell r="I187" t="str">
            <v>Overhead Allocation</v>
          </cell>
          <cell r="CD187">
            <v>-249995.16724850956</v>
          </cell>
        </row>
        <row r="188">
          <cell r="E188" t="str">
            <v>Catalina - Diesel</v>
          </cell>
          <cell r="I188" t="str">
            <v>Fossil Fuel Generation</v>
          </cell>
          <cell r="CD188">
            <v>0</v>
          </cell>
        </row>
        <row r="189">
          <cell r="E189" t="str">
            <v>Catalina - Diesel</v>
          </cell>
          <cell r="I189" t="str">
            <v>Fossil Fuel Generation</v>
          </cell>
          <cell r="CD189">
            <v>0</v>
          </cell>
        </row>
        <row r="190">
          <cell r="E190" t="str">
            <v>Catalina - Diesel</v>
          </cell>
          <cell r="I190" t="str">
            <v>Fossil Fuel Generation</v>
          </cell>
          <cell r="CD190">
            <v>0</v>
          </cell>
        </row>
        <row r="191">
          <cell r="E191" t="str">
            <v>Catalina - Diesel</v>
          </cell>
          <cell r="I191" t="str">
            <v>Fossil Fuel Generation</v>
          </cell>
          <cell r="CD191">
            <v>0</v>
          </cell>
        </row>
        <row r="192">
          <cell r="E192" t="str">
            <v>Catalina - Diesel</v>
          </cell>
          <cell r="I192" t="str">
            <v>Fossil Fuel Generation</v>
          </cell>
          <cell r="CD192">
            <v>0</v>
          </cell>
        </row>
        <row r="193">
          <cell r="E193" t="str">
            <v>Catalina - Diesel</v>
          </cell>
          <cell r="I193" t="str">
            <v>Fossil Fuel Generation</v>
          </cell>
          <cell r="CD193">
            <v>0</v>
          </cell>
        </row>
        <row r="194">
          <cell r="E194" t="str">
            <v>Catalina - Diesel</v>
          </cell>
          <cell r="I194" t="str">
            <v>Fossil Fuel Generation</v>
          </cell>
          <cell r="CD194">
            <v>2981.2838415375068</v>
          </cell>
        </row>
        <row r="195">
          <cell r="E195" t="str">
            <v>Catalina - Diesel</v>
          </cell>
          <cell r="I195" t="str">
            <v>Fossil Fuel Generation</v>
          </cell>
          <cell r="CD195">
            <v>1734.7179776504693</v>
          </cell>
        </row>
        <row r="196">
          <cell r="E196" t="str">
            <v>Catalina - Diesel</v>
          </cell>
          <cell r="I196" t="str">
            <v>Fossil Fuel Generation</v>
          </cell>
          <cell r="CD196">
            <v>0</v>
          </cell>
        </row>
        <row r="197">
          <cell r="E197" t="str">
            <v>Catalina - Diesel</v>
          </cell>
          <cell r="I197" t="str">
            <v>Fossil Fuel Generation</v>
          </cell>
          <cell r="CD197">
            <v>0</v>
          </cell>
        </row>
        <row r="198">
          <cell r="E198" t="str">
            <v>Catalina - Diesel</v>
          </cell>
          <cell r="I198" t="str">
            <v>Fossil Fuel Generation</v>
          </cell>
          <cell r="CD198">
            <v>0</v>
          </cell>
        </row>
        <row r="199">
          <cell r="E199" t="str">
            <v>Catalina - Diesel</v>
          </cell>
          <cell r="I199" t="str">
            <v>Fossil Fuel Generation</v>
          </cell>
          <cell r="CD199">
            <v>0</v>
          </cell>
        </row>
        <row r="200">
          <cell r="E200" t="str">
            <v>Catalina - Diesel</v>
          </cell>
          <cell r="I200" t="str">
            <v>Fossil Fuel Generation</v>
          </cell>
          <cell r="CD200">
            <v>0</v>
          </cell>
        </row>
        <row r="201">
          <cell r="E201" t="str">
            <v>Catalina - Diesel</v>
          </cell>
          <cell r="I201" t="str">
            <v>Fossil Fuel Generation</v>
          </cell>
          <cell r="CD201">
            <v>0</v>
          </cell>
        </row>
        <row r="202">
          <cell r="E202" t="str">
            <v>Catalina - Diesel</v>
          </cell>
          <cell r="I202" t="str">
            <v>Fossil Fuel Generation</v>
          </cell>
          <cell r="CD202">
            <v>0</v>
          </cell>
        </row>
        <row r="203">
          <cell r="E203" t="str">
            <v>Catalina - Diesel</v>
          </cell>
          <cell r="I203" t="str">
            <v>Fossil Fuel Generation</v>
          </cell>
          <cell r="CD203">
            <v>0</v>
          </cell>
        </row>
        <row r="204">
          <cell r="E204" t="str">
            <v>Catalina - Diesel</v>
          </cell>
          <cell r="I204" t="str">
            <v>Fossil Fuel Generation</v>
          </cell>
          <cell r="CD204">
            <v>0</v>
          </cell>
        </row>
        <row r="205">
          <cell r="E205" t="str">
            <v>Catalina - Diesel</v>
          </cell>
          <cell r="I205" t="str">
            <v>Fossil Fuel Generation</v>
          </cell>
          <cell r="CD205">
            <v>0</v>
          </cell>
        </row>
        <row r="206">
          <cell r="E206" t="str">
            <v>Catalina - Diesel</v>
          </cell>
          <cell r="I206" t="str">
            <v>Fossil Fuel Generation</v>
          </cell>
          <cell r="CD206">
            <v>638.63454081942007</v>
          </cell>
        </row>
        <row r="207">
          <cell r="E207" t="str">
            <v>Catalina - Diesel</v>
          </cell>
          <cell r="I207" t="str">
            <v>Fossil Fuel Generation</v>
          </cell>
          <cell r="CD207">
            <v>1240.7058953782489</v>
          </cell>
        </row>
        <row r="208">
          <cell r="E208" t="str">
            <v>Catalina - Diesel</v>
          </cell>
          <cell r="I208" t="str">
            <v>Fossil Fuel Generation</v>
          </cell>
          <cell r="CD208">
            <v>0</v>
          </cell>
        </row>
        <row r="209">
          <cell r="E209" t="str">
            <v>Catalina - Diesel</v>
          </cell>
          <cell r="I209" t="str">
            <v>Fossil Fuel Generation</v>
          </cell>
          <cell r="CD209">
            <v>0</v>
          </cell>
        </row>
        <row r="210">
          <cell r="E210" t="str">
            <v>Catalina - Diesel</v>
          </cell>
          <cell r="I210" t="str">
            <v>Fossil Fuel Generation</v>
          </cell>
          <cell r="CD210">
            <v>0</v>
          </cell>
        </row>
        <row r="211">
          <cell r="E211" t="str">
            <v>Catalina - Diesel</v>
          </cell>
          <cell r="I211" t="str">
            <v>Fossil Fuel Generation</v>
          </cell>
          <cell r="CD211">
            <v>0</v>
          </cell>
        </row>
        <row r="212">
          <cell r="E212" t="str">
            <v>Circuit Breaker Inspections and Maintenance</v>
          </cell>
          <cell r="I212" t="str">
            <v>Inspections &amp; Maintenance</v>
          </cell>
          <cell r="CD212">
            <v>465.19133518738067</v>
          </cell>
        </row>
        <row r="213">
          <cell r="E213" t="str">
            <v>Circuit Breaker Inspections and Maintenance</v>
          </cell>
          <cell r="I213" t="str">
            <v>Inspections &amp; Maintenance</v>
          </cell>
          <cell r="CD213">
            <v>75.01484844019717</v>
          </cell>
        </row>
        <row r="214">
          <cell r="E214" t="str">
            <v>Circuit Breaker Inspections and Maintenance</v>
          </cell>
          <cell r="I214" t="str">
            <v>Inspections &amp; Maintenance</v>
          </cell>
          <cell r="CD214">
            <v>0</v>
          </cell>
        </row>
        <row r="215">
          <cell r="E215" t="str">
            <v>Circuit Breaker Inspections and Maintenance</v>
          </cell>
          <cell r="I215" t="str">
            <v>Inspections &amp; Maintenance</v>
          </cell>
          <cell r="CD215">
            <v>1525.5383467701379</v>
          </cell>
        </row>
        <row r="216">
          <cell r="E216" t="str">
            <v>Circuit Breaker Inspections and Maintenance</v>
          </cell>
          <cell r="I216" t="str">
            <v>Inspections &amp; Maintenance</v>
          </cell>
          <cell r="CD216">
            <v>348.32220661664377</v>
          </cell>
        </row>
        <row r="217">
          <cell r="E217" t="str">
            <v>Circuit Breaker Inspections and Maintenance</v>
          </cell>
          <cell r="I217" t="str">
            <v>Inspections &amp; Maintenance</v>
          </cell>
          <cell r="CD217">
            <v>0</v>
          </cell>
        </row>
        <row r="218">
          <cell r="E218" t="str">
            <v>Circuit Breaker Inspections and Maintenance</v>
          </cell>
          <cell r="I218" t="str">
            <v>Inspections &amp; Maintenance</v>
          </cell>
          <cell r="CD218">
            <v>1158.1306275432528</v>
          </cell>
        </row>
        <row r="219">
          <cell r="E219" t="str">
            <v>Circuit Breaker Inspections and Maintenance</v>
          </cell>
          <cell r="I219" t="str">
            <v>Inspections &amp; Maintenance</v>
          </cell>
          <cell r="CD219">
            <v>191.22270105364575</v>
          </cell>
        </row>
        <row r="220">
          <cell r="E220" t="str">
            <v>Circuit Breaker Inspections and Maintenance</v>
          </cell>
          <cell r="I220" t="str">
            <v>Inspections &amp; Maintenance</v>
          </cell>
          <cell r="CD220">
            <v>0</v>
          </cell>
        </row>
        <row r="221">
          <cell r="E221" t="str">
            <v>Circuit Breaker Inspections and Maintenance</v>
          </cell>
          <cell r="I221" t="str">
            <v>Inspections &amp; Maintenance</v>
          </cell>
          <cell r="CD221">
            <v>1786.175532974886</v>
          </cell>
        </row>
        <row r="222">
          <cell r="E222" t="str">
            <v>Circuit Breaker Inspections and Maintenance</v>
          </cell>
          <cell r="I222" t="str">
            <v>Inspections &amp; Maintenance</v>
          </cell>
          <cell r="CD222">
            <v>417.58835509616557</v>
          </cell>
        </row>
        <row r="223">
          <cell r="E223" t="str">
            <v>Circuit Breaker Inspections and Maintenance</v>
          </cell>
          <cell r="I223" t="str">
            <v>Inspections &amp; Maintenance</v>
          </cell>
          <cell r="CD223">
            <v>0</v>
          </cell>
        </row>
        <row r="224">
          <cell r="E224" t="str">
            <v>Claims - Administration</v>
          </cell>
          <cell r="I224" t="str">
            <v>Legal</v>
          </cell>
          <cell r="CD224">
            <v>3759.3491954280908</v>
          </cell>
        </row>
        <row r="225">
          <cell r="E225" t="str">
            <v>Claims - Administration</v>
          </cell>
          <cell r="I225" t="str">
            <v>Legal</v>
          </cell>
          <cell r="CD225">
            <v>178.79235441036656</v>
          </cell>
        </row>
        <row r="226">
          <cell r="E226" t="str">
            <v>Claims - Administration</v>
          </cell>
          <cell r="I226" t="str">
            <v>Legal</v>
          </cell>
          <cell r="CD226">
            <v>0</v>
          </cell>
        </row>
        <row r="227">
          <cell r="E227" t="str">
            <v>Claims - Administration</v>
          </cell>
          <cell r="I227" t="str">
            <v>Legal</v>
          </cell>
          <cell r="CD227">
            <v>0.1886268158861332</v>
          </cell>
        </row>
        <row r="228">
          <cell r="E228" t="str">
            <v>Claims - Administration</v>
          </cell>
          <cell r="I228" t="str">
            <v>Legal</v>
          </cell>
          <cell r="CD228">
            <v>59.570347997790051</v>
          </cell>
        </row>
        <row r="229">
          <cell r="E229" t="str">
            <v>Claims - Administration</v>
          </cell>
          <cell r="I229" t="str">
            <v>Legal</v>
          </cell>
          <cell r="CD229">
            <v>0</v>
          </cell>
        </row>
        <row r="230">
          <cell r="E230" t="str">
            <v>Claims - Injuries &amp; Other Damages</v>
          </cell>
          <cell r="I230" t="str">
            <v>Legal</v>
          </cell>
          <cell r="CD230">
            <v>0</v>
          </cell>
        </row>
        <row r="231">
          <cell r="E231" t="str">
            <v>Claims - Injuries &amp; Other Damages</v>
          </cell>
          <cell r="I231" t="str">
            <v>Legal</v>
          </cell>
          <cell r="CD231">
            <v>17670.766676992655</v>
          </cell>
        </row>
        <row r="232">
          <cell r="E232" t="str">
            <v>Claims - Injuries &amp; Other Damages</v>
          </cell>
          <cell r="I232" t="str">
            <v>Legal</v>
          </cell>
          <cell r="CD232">
            <v>0</v>
          </cell>
        </row>
        <row r="233">
          <cell r="E233" t="str">
            <v>Claims - Write-offs</v>
          </cell>
          <cell r="I233" t="str">
            <v>Legal</v>
          </cell>
          <cell r="CD233">
            <v>0</v>
          </cell>
        </row>
        <row r="234">
          <cell r="E234" t="str">
            <v>Claims - Write-offs</v>
          </cell>
          <cell r="I234" t="str">
            <v>Legal</v>
          </cell>
          <cell r="CD234">
            <v>16979.28383746466</v>
          </cell>
        </row>
        <row r="235">
          <cell r="E235" t="str">
            <v>Claims - Write-offs</v>
          </cell>
          <cell r="I235" t="str">
            <v>Legal</v>
          </cell>
          <cell r="CD235">
            <v>0</v>
          </cell>
        </row>
        <row r="236">
          <cell r="E236" t="str">
            <v>Community Choice Aggregation Service Fees</v>
          </cell>
          <cell r="I236" t="str">
            <v>Other Operating Revenue</v>
          </cell>
          <cell r="CD236">
            <v>2787</v>
          </cell>
        </row>
        <row r="237">
          <cell r="E237" t="str">
            <v>Community Resiliency Incentives</v>
          </cell>
          <cell r="I237" t="str">
            <v>Wildfire Management</v>
          </cell>
          <cell r="CD237">
            <v>0</v>
          </cell>
        </row>
        <row r="238">
          <cell r="E238" t="str">
            <v>Community Resiliency Incentives</v>
          </cell>
          <cell r="I238" t="str">
            <v>Wildfire Management</v>
          </cell>
          <cell r="CD238">
            <v>0</v>
          </cell>
        </row>
        <row r="239">
          <cell r="E239" t="str">
            <v>Community Resiliency Incentives</v>
          </cell>
          <cell r="I239" t="str">
            <v>Wildfire Management</v>
          </cell>
          <cell r="CD239">
            <v>0</v>
          </cell>
        </row>
        <row r="240">
          <cell r="E240" t="str">
            <v>Connection Charge - At Pole</v>
          </cell>
          <cell r="I240" t="str">
            <v>Other Operating Revenue</v>
          </cell>
          <cell r="CD240">
            <v>33</v>
          </cell>
        </row>
        <row r="241">
          <cell r="E241" t="str">
            <v>Connection Charge - Non-Residential</v>
          </cell>
          <cell r="I241" t="str">
            <v>Other Operating Revenue</v>
          </cell>
          <cell r="CD241">
            <v>2569</v>
          </cell>
        </row>
        <row r="242">
          <cell r="E242" t="str">
            <v>Connection Charge - Residential</v>
          </cell>
          <cell r="I242" t="str">
            <v>Other Operating Revenue</v>
          </cell>
          <cell r="CD242">
            <v>5925</v>
          </cell>
        </row>
        <row r="243">
          <cell r="E243" t="str">
            <v>Corporate Services</v>
          </cell>
          <cell r="I243" t="str">
            <v>Business &amp; Financial Planning</v>
          </cell>
          <cell r="CD243">
            <v>9829.531059948129</v>
          </cell>
        </row>
        <row r="244">
          <cell r="E244" t="str">
            <v>Corporate Services</v>
          </cell>
          <cell r="I244" t="str">
            <v>Business &amp; Financial Planning</v>
          </cell>
          <cell r="CD244">
            <v>-293.50707673917225</v>
          </cell>
        </row>
        <row r="245">
          <cell r="E245" t="str">
            <v>Corporate Services</v>
          </cell>
          <cell r="I245" t="str">
            <v>Business &amp; Financial Planning</v>
          </cell>
          <cell r="CD245">
            <v>0</v>
          </cell>
        </row>
        <row r="246">
          <cell r="E246" t="str">
            <v>Corporate Services</v>
          </cell>
          <cell r="I246" t="str">
            <v>Business &amp; Financial Planning</v>
          </cell>
          <cell r="CD246">
            <v>0</v>
          </cell>
        </row>
        <row r="247">
          <cell r="E247" t="str">
            <v>Corporate Services</v>
          </cell>
          <cell r="I247" t="str">
            <v>Business &amp; Financial Planning</v>
          </cell>
          <cell r="CD247">
            <v>5727.5587651870574</v>
          </cell>
        </row>
        <row r="248">
          <cell r="E248" t="str">
            <v>Corporate Services</v>
          </cell>
          <cell r="I248" t="str">
            <v>Business &amp; Financial Planning</v>
          </cell>
          <cell r="CD248">
            <v>0</v>
          </cell>
        </row>
        <row r="249">
          <cell r="E249" t="str">
            <v>Corporate Services</v>
          </cell>
          <cell r="I249" t="str">
            <v>Business &amp; Financial Planning</v>
          </cell>
          <cell r="CD249">
            <v>0</v>
          </cell>
        </row>
        <row r="250">
          <cell r="E250" t="str">
            <v>Corporate Services</v>
          </cell>
          <cell r="I250" t="str">
            <v>Business &amp; Financial Planning</v>
          </cell>
          <cell r="CD250">
            <v>0</v>
          </cell>
        </row>
        <row r="251">
          <cell r="E251" t="str">
            <v>Corporate Services</v>
          </cell>
          <cell r="I251" t="str">
            <v>Business &amp; Financial Planning</v>
          </cell>
          <cell r="CD251">
            <v>0</v>
          </cell>
        </row>
        <row r="252">
          <cell r="E252" t="str">
            <v>Corporate Services</v>
          </cell>
          <cell r="I252" t="str">
            <v>Business &amp; Financial Planning</v>
          </cell>
          <cell r="CD252">
            <v>0</v>
          </cell>
        </row>
        <row r="253">
          <cell r="E253" t="str">
            <v>Corporate Services</v>
          </cell>
          <cell r="I253" t="str">
            <v>Business &amp; Financial Planning</v>
          </cell>
          <cell r="CD253">
            <v>0</v>
          </cell>
        </row>
        <row r="254">
          <cell r="E254" t="str">
            <v>Corporate Services</v>
          </cell>
          <cell r="I254" t="str">
            <v>Business &amp; Financial Planning</v>
          </cell>
          <cell r="CD254">
            <v>-193.19586392459323</v>
          </cell>
        </row>
        <row r="255">
          <cell r="E255" t="str">
            <v>Corporate Services</v>
          </cell>
          <cell r="I255" t="str">
            <v>Business &amp; Financial Planning</v>
          </cell>
          <cell r="CD255">
            <v>0</v>
          </cell>
        </row>
        <row r="256">
          <cell r="E256" t="str">
            <v>Corporate Services</v>
          </cell>
          <cell r="I256" t="str">
            <v>Business &amp; Financial Planning</v>
          </cell>
          <cell r="CD256">
            <v>6700.9054744941732</v>
          </cell>
        </row>
        <row r="257">
          <cell r="E257" t="str">
            <v>Corporate Services</v>
          </cell>
          <cell r="I257" t="str">
            <v>Business &amp; Financial Planning</v>
          </cell>
          <cell r="CD257">
            <v>0</v>
          </cell>
        </row>
        <row r="258">
          <cell r="E258" t="str">
            <v>Credit and Payment</v>
          </cell>
          <cell r="I258" t="str">
            <v>Billing &amp; Payments</v>
          </cell>
          <cell r="CD258">
            <v>0</v>
          </cell>
        </row>
        <row r="259">
          <cell r="E259" t="str">
            <v>Credit and Payment</v>
          </cell>
          <cell r="I259" t="str">
            <v>Billing &amp; Payments</v>
          </cell>
          <cell r="CD259">
            <v>0</v>
          </cell>
        </row>
        <row r="260">
          <cell r="E260" t="str">
            <v>Credit and Payment</v>
          </cell>
          <cell r="I260" t="str">
            <v>Billing &amp; Payments</v>
          </cell>
          <cell r="CD260">
            <v>0</v>
          </cell>
        </row>
        <row r="261">
          <cell r="E261" t="str">
            <v>Credit and Payment</v>
          </cell>
          <cell r="I261" t="str">
            <v>Billing &amp; Payments</v>
          </cell>
          <cell r="CD261">
            <v>10452.913337240429</v>
          </cell>
        </row>
        <row r="262">
          <cell r="E262" t="str">
            <v>Credit and Payment</v>
          </cell>
          <cell r="I262" t="str">
            <v>Billing &amp; Payments</v>
          </cell>
          <cell r="CD262">
            <v>5879.2255864034805</v>
          </cell>
        </row>
        <row r="263">
          <cell r="E263" t="str">
            <v>Credit and Payment</v>
          </cell>
          <cell r="I263" t="str">
            <v>Billing &amp; Payments</v>
          </cell>
          <cell r="CD263">
            <v>0</v>
          </cell>
        </row>
        <row r="264">
          <cell r="E264" t="str">
            <v>Credit and Payment</v>
          </cell>
          <cell r="I264" t="str">
            <v>Billing &amp; Payments</v>
          </cell>
          <cell r="CD264">
            <v>6.5226139851439076</v>
          </cell>
        </row>
        <row r="265">
          <cell r="E265" t="str">
            <v>Credit and Payment</v>
          </cell>
          <cell r="I265" t="str">
            <v>Billing &amp; Payments</v>
          </cell>
          <cell r="CD265">
            <v>1.5767700654461856</v>
          </cell>
        </row>
        <row r="266">
          <cell r="E266" t="str">
            <v>Credit and Payment</v>
          </cell>
          <cell r="I266" t="str">
            <v>Billing &amp; Payments</v>
          </cell>
          <cell r="CD266">
            <v>0</v>
          </cell>
        </row>
        <row r="267">
          <cell r="E267" t="str">
            <v>Credit and Payment</v>
          </cell>
          <cell r="I267" t="str">
            <v>Billing &amp; Payments</v>
          </cell>
          <cell r="CD267">
            <v>0</v>
          </cell>
        </row>
        <row r="268">
          <cell r="E268" t="str">
            <v>Credit and Payment</v>
          </cell>
          <cell r="I268" t="str">
            <v>Billing &amp; Payments</v>
          </cell>
          <cell r="CD268">
            <v>0</v>
          </cell>
        </row>
        <row r="269">
          <cell r="E269" t="str">
            <v>Credit and Payment</v>
          </cell>
          <cell r="I269" t="str">
            <v>Billing &amp; Payments</v>
          </cell>
          <cell r="CD269">
            <v>0</v>
          </cell>
        </row>
        <row r="270">
          <cell r="E270" t="str">
            <v>Credit and Payment</v>
          </cell>
          <cell r="I270" t="str">
            <v>Billing &amp; Payments</v>
          </cell>
          <cell r="CD270">
            <v>0</v>
          </cell>
        </row>
        <row r="271">
          <cell r="E271" t="str">
            <v>Credit and Payment</v>
          </cell>
          <cell r="I271" t="str">
            <v>Billing &amp; Payments</v>
          </cell>
          <cell r="CD271">
            <v>0</v>
          </cell>
        </row>
        <row r="272">
          <cell r="E272" t="str">
            <v>Credit and Payment</v>
          </cell>
          <cell r="I272" t="str">
            <v>Billing &amp; Payments</v>
          </cell>
          <cell r="CD272">
            <v>0</v>
          </cell>
        </row>
        <row r="273">
          <cell r="E273" t="str">
            <v>CS Replatform</v>
          </cell>
          <cell r="I273" t="str">
            <v>CS Replatform</v>
          </cell>
          <cell r="CD273">
            <v>0</v>
          </cell>
        </row>
        <row r="274">
          <cell r="E274" t="str">
            <v>CS Replatform</v>
          </cell>
          <cell r="I274" t="str">
            <v>CS Replatform</v>
          </cell>
          <cell r="CD274">
            <v>0</v>
          </cell>
        </row>
        <row r="275">
          <cell r="E275" t="str">
            <v>CS Replatform</v>
          </cell>
          <cell r="I275" t="str">
            <v>CS Replatform</v>
          </cell>
          <cell r="CD275">
            <v>0</v>
          </cell>
        </row>
        <row r="276">
          <cell r="E276" t="str">
            <v>CS Replatform</v>
          </cell>
          <cell r="I276" t="str">
            <v>CS Replatform</v>
          </cell>
          <cell r="CD276">
            <v>-1.7861986246078468E-14</v>
          </cell>
        </row>
        <row r="277">
          <cell r="E277" t="str">
            <v>CS Replatform</v>
          </cell>
          <cell r="I277" t="str">
            <v>CS Replatform</v>
          </cell>
          <cell r="CD277">
            <v>0</v>
          </cell>
        </row>
        <row r="278">
          <cell r="E278" t="str">
            <v>CS Replatform</v>
          </cell>
          <cell r="I278" t="str">
            <v>CS Replatform</v>
          </cell>
          <cell r="CD278">
            <v>0</v>
          </cell>
        </row>
        <row r="279">
          <cell r="E279" t="str">
            <v>CS Replatform</v>
          </cell>
          <cell r="I279" t="str">
            <v>CS Replatform</v>
          </cell>
          <cell r="CD279">
            <v>0</v>
          </cell>
        </row>
        <row r="280">
          <cell r="E280" t="str">
            <v>CS Replatform</v>
          </cell>
          <cell r="I280" t="str">
            <v>CS Replatform</v>
          </cell>
          <cell r="CD280">
            <v>0</v>
          </cell>
        </row>
        <row r="281">
          <cell r="E281" t="str">
            <v>CS Replatform</v>
          </cell>
          <cell r="I281" t="str">
            <v>CS Replatform</v>
          </cell>
          <cell r="CD281">
            <v>0</v>
          </cell>
        </row>
        <row r="282">
          <cell r="E282" t="str">
            <v>CS Replatform</v>
          </cell>
          <cell r="I282" t="str">
            <v>CS Replatform</v>
          </cell>
          <cell r="CD282">
            <v>0</v>
          </cell>
        </row>
        <row r="283">
          <cell r="E283" t="str">
            <v>CS Replatform</v>
          </cell>
          <cell r="I283" t="str">
            <v>CS Replatform</v>
          </cell>
          <cell r="CD283">
            <v>0</v>
          </cell>
        </row>
        <row r="284">
          <cell r="E284" t="str">
            <v>CS Replatform</v>
          </cell>
          <cell r="I284" t="str">
            <v>CS Replatform</v>
          </cell>
          <cell r="CD284">
            <v>0</v>
          </cell>
        </row>
        <row r="285">
          <cell r="E285" t="str">
            <v>Customer Communications, Education and Outreach</v>
          </cell>
          <cell r="I285" t="str">
            <v>Communications, Education &amp; Outreach</v>
          </cell>
          <cell r="CD285">
            <v>0</v>
          </cell>
        </row>
        <row r="286">
          <cell r="E286" t="str">
            <v>Customer Communications, Education and Outreach</v>
          </cell>
          <cell r="I286" t="str">
            <v>Communications, Education &amp; Outreach</v>
          </cell>
          <cell r="CD286">
            <v>0</v>
          </cell>
        </row>
        <row r="287">
          <cell r="E287" t="str">
            <v>Customer Communications, Education and Outreach</v>
          </cell>
          <cell r="I287" t="str">
            <v>Communications, Education &amp; Outreach</v>
          </cell>
          <cell r="CD287">
            <v>0</v>
          </cell>
        </row>
        <row r="288">
          <cell r="E288" t="str">
            <v>Customer Communications, Education and Outreach</v>
          </cell>
          <cell r="I288" t="str">
            <v>Communications, Education &amp; Outreach</v>
          </cell>
          <cell r="CD288">
            <v>0</v>
          </cell>
        </row>
        <row r="289">
          <cell r="E289" t="str">
            <v>Customer Communications, Education and Outreach</v>
          </cell>
          <cell r="I289" t="str">
            <v>Communications, Education &amp; Outreach</v>
          </cell>
          <cell r="CD289">
            <v>0</v>
          </cell>
        </row>
        <row r="290">
          <cell r="E290" t="str">
            <v>Customer Communications, Education and Outreach</v>
          </cell>
          <cell r="I290" t="str">
            <v>Communications, Education &amp; Outreach</v>
          </cell>
          <cell r="CD290">
            <v>0</v>
          </cell>
        </row>
        <row r="291">
          <cell r="E291" t="str">
            <v>Customer Communications, Education and Outreach</v>
          </cell>
          <cell r="I291" t="str">
            <v>Communications, Education &amp; Outreach</v>
          </cell>
          <cell r="CD291">
            <v>738.17344072818526</v>
          </cell>
        </row>
        <row r="292">
          <cell r="E292" t="str">
            <v>Customer Communications, Education and Outreach</v>
          </cell>
          <cell r="I292" t="str">
            <v>Communications, Education &amp; Outreach</v>
          </cell>
          <cell r="CD292">
            <v>213.31239499050284</v>
          </cell>
        </row>
        <row r="293">
          <cell r="E293" t="str">
            <v>Customer Communications, Education and Outreach</v>
          </cell>
          <cell r="I293" t="str">
            <v>Communications, Education &amp; Outreach</v>
          </cell>
          <cell r="CD293">
            <v>0</v>
          </cell>
        </row>
        <row r="294">
          <cell r="E294" t="str">
            <v>Customer Communications, Education and Outreach</v>
          </cell>
          <cell r="I294" t="str">
            <v>Communications, Education &amp; Outreach</v>
          </cell>
          <cell r="CD294">
            <v>1474.2440073190883</v>
          </cell>
        </row>
        <row r="295">
          <cell r="E295" t="str">
            <v>Customer Communications, Education and Outreach</v>
          </cell>
          <cell r="I295" t="str">
            <v>Communications, Education &amp; Outreach</v>
          </cell>
          <cell r="CD295">
            <v>2947.5867549102913</v>
          </cell>
        </row>
        <row r="296">
          <cell r="E296" t="str">
            <v>Customer Communications, Education and Outreach</v>
          </cell>
          <cell r="I296" t="str">
            <v>Communications, Education &amp; Outreach</v>
          </cell>
          <cell r="CD296">
            <v>0</v>
          </cell>
        </row>
        <row r="297">
          <cell r="E297" t="str">
            <v>Customer Communications, Education and Outreach</v>
          </cell>
          <cell r="I297" t="str">
            <v>Communications, Education &amp; Outreach</v>
          </cell>
          <cell r="CD297">
            <v>0</v>
          </cell>
        </row>
        <row r="298">
          <cell r="E298" t="str">
            <v>Customer Communications, Education and Outreach</v>
          </cell>
          <cell r="I298" t="str">
            <v>Communications, Education &amp; Outreach</v>
          </cell>
          <cell r="CD298">
            <v>0</v>
          </cell>
        </row>
        <row r="299">
          <cell r="E299" t="str">
            <v>Customer Communications, Education and Outreach</v>
          </cell>
          <cell r="I299" t="str">
            <v>Communications, Education &amp; Outreach</v>
          </cell>
          <cell r="CD299">
            <v>0</v>
          </cell>
        </row>
        <row r="300">
          <cell r="E300" t="str">
            <v>Customer Contact Center</v>
          </cell>
          <cell r="I300" t="str">
            <v>Customer Contacts</v>
          </cell>
          <cell r="CD300">
            <v>0</v>
          </cell>
        </row>
        <row r="301">
          <cell r="E301" t="str">
            <v>Customer Contact Center</v>
          </cell>
          <cell r="I301" t="str">
            <v>Customer Contacts</v>
          </cell>
          <cell r="CD301">
            <v>0</v>
          </cell>
        </row>
        <row r="302">
          <cell r="E302" t="str">
            <v>Customer Contact Center</v>
          </cell>
          <cell r="I302" t="str">
            <v>Customer Contacts</v>
          </cell>
          <cell r="CD302">
            <v>0</v>
          </cell>
        </row>
        <row r="303">
          <cell r="E303" t="str">
            <v>Customer Contact Center</v>
          </cell>
          <cell r="I303" t="str">
            <v>Customer Contacts</v>
          </cell>
          <cell r="CD303">
            <v>4578.4367024964868</v>
          </cell>
        </row>
        <row r="304">
          <cell r="E304" t="str">
            <v>Customer Contact Center</v>
          </cell>
          <cell r="I304" t="str">
            <v>Customer Contacts</v>
          </cell>
          <cell r="CD304">
            <v>988.27976208100483</v>
          </cell>
        </row>
        <row r="305">
          <cell r="E305" t="str">
            <v>Customer Contact Center</v>
          </cell>
          <cell r="I305" t="str">
            <v>Customer Contacts</v>
          </cell>
          <cell r="CD305">
            <v>0</v>
          </cell>
        </row>
        <row r="306">
          <cell r="E306" t="str">
            <v>Customer Contact Center</v>
          </cell>
          <cell r="I306" t="str">
            <v>Customer Contacts</v>
          </cell>
          <cell r="CD306">
            <v>31799.839540839523</v>
          </cell>
        </row>
        <row r="307">
          <cell r="E307" t="str">
            <v>Customer Contact Center</v>
          </cell>
          <cell r="I307" t="str">
            <v>Customer Contacts</v>
          </cell>
          <cell r="CD307">
            <v>18525.943209182362</v>
          </cell>
        </row>
        <row r="308">
          <cell r="E308" t="str">
            <v>Customer Contact Center</v>
          </cell>
          <cell r="I308" t="str">
            <v>Customer Contacts</v>
          </cell>
          <cell r="CD308">
            <v>0</v>
          </cell>
        </row>
        <row r="309">
          <cell r="E309" t="str">
            <v>Customer Contact Center</v>
          </cell>
          <cell r="I309" t="str">
            <v>Customer Contacts</v>
          </cell>
          <cell r="CD309">
            <v>0</v>
          </cell>
        </row>
        <row r="310">
          <cell r="E310" t="str">
            <v>Customer Contact Center</v>
          </cell>
          <cell r="I310" t="str">
            <v>Customer Contacts</v>
          </cell>
          <cell r="CD310">
            <v>0</v>
          </cell>
        </row>
        <row r="311">
          <cell r="E311" t="str">
            <v>Customer Contact Center</v>
          </cell>
          <cell r="I311" t="str">
            <v>Customer Contacts</v>
          </cell>
          <cell r="CD311">
            <v>0</v>
          </cell>
        </row>
        <row r="312">
          <cell r="E312" t="str">
            <v>Customer Contact Center</v>
          </cell>
          <cell r="I312" t="str">
            <v>Customer Contacts</v>
          </cell>
          <cell r="CD312">
            <v>0</v>
          </cell>
        </row>
        <row r="313">
          <cell r="E313" t="str">
            <v>Customer Contact Center</v>
          </cell>
          <cell r="I313" t="str">
            <v>Customer Contacts</v>
          </cell>
          <cell r="CD313">
            <v>0</v>
          </cell>
        </row>
        <row r="314">
          <cell r="E314" t="str">
            <v>Customer Contact Center</v>
          </cell>
          <cell r="I314" t="str">
            <v>Customer Contacts</v>
          </cell>
          <cell r="CD314">
            <v>0</v>
          </cell>
        </row>
        <row r="315">
          <cell r="E315" t="str">
            <v>Customer Contact Center</v>
          </cell>
          <cell r="I315" t="str">
            <v>Customer Contacts</v>
          </cell>
          <cell r="CD315">
            <v>0</v>
          </cell>
        </row>
        <row r="316">
          <cell r="E316" t="str">
            <v>Customer Contact Center</v>
          </cell>
          <cell r="I316" t="str">
            <v>Customer Contacts</v>
          </cell>
          <cell r="CD316">
            <v>0</v>
          </cell>
        </row>
        <row r="317">
          <cell r="E317" t="str">
            <v>Customer Contact Center</v>
          </cell>
          <cell r="I317" t="str">
            <v>Customer Contacts</v>
          </cell>
          <cell r="CD317">
            <v>0</v>
          </cell>
        </row>
        <row r="318">
          <cell r="E318" t="str">
            <v>Customer Experience Management</v>
          </cell>
          <cell r="I318" t="str">
            <v>Customer Care Services</v>
          </cell>
          <cell r="CD318">
            <v>0</v>
          </cell>
        </row>
        <row r="319">
          <cell r="E319" t="str">
            <v>Customer Experience Management</v>
          </cell>
          <cell r="I319" t="str">
            <v>Customer Care Services</v>
          </cell>
          <cell r="CD319">
            <v>0</v>
          </cell>
        </row>
        <row r="320">
          <cell r="E320" t="str">
            <v>Customer Experience Management</v>
          </cell>
          <cell r="I320" t="str">
            <v>Customer Care Services</v>
          </cell>
          <cell r="CD320">
            <v>0</v>
          </cell>
        </row>
        <row r="321">
          <cell r="E321" t="str">
            <v>Customer Experience Management</v>
          </cell>
          <cell r="I321" t="str">
            <v>Customer Care Services</v>
          </cell>
          <cell r="CD321">
            <v>0</v>
          </cell>
        </row>
        <row r="322">
          <cell r="E322" t="str">
            <v>Customer Experience Management</v>
          </cell>
          <cell r="I322" t="str">
            <v>Customer Care Services</v>
          </cell>
          <cell r="CD322">
            <v>0</v>
          </cell>
        </row>
        <row r="323">
          <cell r="E323" t="str">
            <v>Customer Experience Management</v>
          </cell>
          <cell r="I323" t="str">
            <v>Customer Care Services</v>
          </cell>
          <cell r="CD323">
            <v>0</v>
          </cell>
        </row>
        <row r="324">
          <cell r="E324" t="str">
            <v>Customer Experience Management</v>
          </cell>
          <cell r="I324" t="str">
            <v>Customer Care Services</v>
          </cell>
          <cell r="CD324">
            <v>0</v>
          </cell>
        </row>
        <row r="325">
          <cell r="E325" t="str">
            <v>Customer Experience Management</v>
          </cell>
          <cell r="I325" t="str">
            <v>Customer Care Services</v>
          </cell>
          <cell r="CD325">
            <v>0</v>
          </cell>
        </row>
        <row r="326">
          <cell r="E326" t="str">
            <v>Customer Experience Management</v>
          </cell>
          <cell r="I326" t="str">
            <v>Customer Care Services</v>
          </cell>
          <cell r="CD326">
            <v>0</v>
          </cell>
        </row>
        <row r="327">
          <cell r="E327" t="str">
            <v>Customer Experience Management</v>
          </cell>
          <cell r="I327" t="str">
            <v>Customer Care Services</v>
          </cell>
          <cell r="CD327">
            <v>0</v>
          </cell>
        </row>
        <row r="328">
          <cell r="E328" t="str">
            <v>Customer Experience Management</v>
          </cell>
          <cell r="I328" t="str">
            <v>Customer Care Services</v>
          </cell>
          <cell r="CD328">
            <v>0</v>
          </cell>
        </row>
        <row r="329">
          <cell r="E329" t="str">
            <v>Customer Experience Management</v>
          </cell>
          <cell r="I329" t="str">
            <v>Customer Care Services</v>
          </cell>
          <cell r="CD329">
            <v>0</v>
          </cell>
        </row>
        <row r="330">
          <cell r="E330" t="str">
            <v>Customer Experience Management</v>
          </cell>
          <cell r="I330" t="str">
            <v>Customer Care Services</v>
          </cell>
          <cell r="CD330">
            <v>5722.7052387298345</v>
          </cell>
        </row>
        <row r="331">
          <cell r="E331" t="str">
            <v>Customer Experience Management</v>
          </cell>
          <cell r="I331" t="str">
            <v>Customer Care Services</v>
          </cell>
          <cell r="CD331">
            <v>3390.5364049784748</v>
          </cell>
        </row>
        <row r="332">
          <cell r="E332" t="str">
            <v>Customer Experience Management</v>
          </cell>
          <cell r="I332" t="str">
            <v>Customer Care Services</v>
          </cell>
          <cell r="CD332">
            <v>0</v>
          </cell>
        </row>
        <row r="333">
          <cell r="E333" t="str">
            <v>Customer Experience Management</v>
          </cell>
          <cell r="I333" t="str">
            <v>Customer Care Services</v>
          </cell>
          <cell r="CD333">
            <v>0</v>
          </cell>
        </row>
        <row r="334">
          <cell r="E334" t="str">
            <v>Customer Experience Management</v>
          </cell>
          <cell r="I334" t="str">
            <v>Customer Care Services</v>
          </cell>
          <cell r="CD334">
            <v>0</v>
          </cell>
        </row>
        <row r="335">
          <cell r="E335" t="str">
            <v>Customer Experience Management</v>
          </cell>
          <cell r="I335" t="str">
            <v>Customer Care Services</v>
          </cell>
          <cell r="CD335">
            <v>0</v>
          </cell>
        </row>
        <row r="336">
          <cell r="E336" t="str">
            <v>Customer Financed Added Interconnection Facilities</v>
          </cell>
          <cell r="I336" t="str">
            <v>Other Operating Revenue</v>
          </cell>
          <cell r="CD336">
            <v>23439</v>
          </cell>
        </row>
        <row r="337">
          <cell r="E337" t="str">
            <v>Customer Installation and Energy Theft</v>
          </cell>
          <cell r="I337" t="str">
            <v>Meter Activities</v>
          </cell>
          <cell r="CD337">
            <v>4631.7032838133764</v>
          </cell>
        </row>
        <row r="338">
          <cell r="E338" t="str">
            <v>Customer Installation and Energy Theft</v>
          </cell>
          <cell r="I338" t="str">
            <v>Meter Activities</v>
          </cell>
          <cell r="CD338">
            <v>357.70516336742469</v>
          </cell>
        </row>
        <row r="339">
          <cell r="E339" t="str">
            <v>Customer Installation and Energy Theft</v>
          </cell>
          <cell r="I339" t="str">
            <v>Meter Activities</v>
          </cell>
          <cell r="CD339">
            <v>0</v>
          </cell>
        </row>
        <row r="340">
          <cell r="E340" t="str">
            <v>Customer Installation and Energy Theft</v>
          </cell>
          <cell r="I340" t="str">
            <v>Meter Activities</v>
          </cell>
          <cell r="CD340">
            <v>661.63999871301144</v>
          </cell>
        </row>
        <row r="341">
          <cell r="E341" t="str">
            <v>Customer Installation and Energy Theft</v>
          </cell>
          <cell r="I341" t="str">
            <v>Meter Activities</v>
          </cell>
          <cell r="CD341">
            <v>52.027238100180504</v>
          </cell>
        </row>
        <row r="342">
          <cell r="E342" t="str">
            <v>Customer Installation and Energy Theft</v>
          </cell>
          <cell r="I342" t="str">
            <v>Meter Activities</v>
          </cell>
          <cell r="CD342">
            <v>0</v>
          </cell>
        </row>
        <row r="343">
          <cell r="E343" t="str">
            <v>Customer Programs Management</v>
          </cell>
          <cell r="I343" t="str">
            <v>Customer Care Services</v>
          </cell>
          <cell r="CD343">
            <v>0</v>
          </cell>
        </row>
        <row r="344">
          <cell r="E344" t="str">
            <v>Customer Programs Management</v>
          </cell>
          <cell r="I344" t="str">
            <v>Customer Care Services</v>
          </cell>
          <cell r="CD344">
            <v>0</v>
          </cell>
        </row>
        <row r="345">
          <cell r="E345" t="str">
            <v>Customer Programs Management</v>
          </cell>
          <cell r="I345" t="str">
            <v>Customer Care Services</v>
          </cell>
          <cell r="CD345">
            <v>0</v>
          </cell>
        </row>
        <row r="346">
          <cell r="E346" t="str">
            <v>Customer Programs Management</v>
          </cell>
          <cell r="I346" t="str">
            <v>Customer Care Services</v>
          </cell>
          <cell r="CD346">
            <v>2347.2054924026415</v>
          </cell>
        </row>
        <row r="347">
          <cell r="E347" t="str">
            <v>Customer Programs Management</v>
          </cell>
          <cell r="I347" t="str">
            <v>Customer Care Services</v>
          </cell>
          <cell r="CD347">
            <v>0</v>
          </cell>
        </row>
        <row r="348">
          <cell r="E348" t="str">
            <v>Customer Programs Management</v>
          </cell>
          <cell r="I348" t="str">
            <v>Customer Care Services</v>
          </cell>
          <cell r="CD348">
            <v>0</v>
          </cell>
        </row>
        <row r="349">
          <cell r="E349" t="str">
            <v>Customer Programs Management</v>
          </cell>
          <cell r="I349" t="str">
            <v>Customer Care Services</v>
          </cell>
          <cell r="CD349">
            <v>0</v>
          </cell>
        </row>
        <row r="350">
          <cell r="E350" t="str">
            <v>Customer Programs Management</v>
          </cell>
          <cell r="I350" t="str">
            <v>Customer Care Services</v>
          </cell>
          <cell r="CD350">
            <v>0</v>
          </cell>
        </row>
        <row r="351">
          <cell r="E351" t="str">
            <v>Customer Programs Management</v>
          </cell>
          <cell r="I351" t="str">
            <v>Customer Care Services</v>
          </cell>
          <cell r="CD351">
            <v>0</v>
          </cell>
        </row>
        <row r="352">
          <cell r="E352" t="str">
            <v>Customer Programs Management</v>
          </cell>
          <cell r="I352" t="str">
            <v>Customer Care Services</v>
          </cell>
          <cell r="CD352">
            <v>419.653878112852</v>
          </cell>
        </row>
        <row r="353">
          <cell r="E353" t="str">
            <v>Customer Programs Management</v>
          </cell>
          <cell r="I353" t="str">
            <v>Customer Care Services</v>
          </cell>
          <cell r="CD353">
            <v>198.73758259588175</v>
          </cell>
        </row>
        <row r="354">
          <cell r="E354" t="str">
            <v>Customer Programs Management</v>
          </cell>
          <cell r="I354" t="str">
            <v>Customer Care Services</v>
          </cell>
          <cell r="CD354">
            <v>0</v>
          </cell>
        </row>
        <row r="355">
          <cell r="E355" t="str">
            <v>Customer Programs Management</v>
          </cell>
          <cell r="I355" t="str">
            <v>Distributed Generation</v>
          </cell>
          <cell r="CD355">
            <v>0</v>
          </cell>
        </row>
        <row r="356">
          <cell r="E356" t="str">
            <v>Customer Programs Management</v>
          </cell>
          <cell r="I356" t="str">
            <v>Distributed Generation</v>
          </cell>
          <cell r="CD356">
            <v>0</v>
          </cell>
        </row>
        <row r="357">
          <cell r="E357" t="str">
            <v>Customer Programs Management</v>
          </cell>
          <cell r="I357" t="str">
            <v>Distributed Generation</v>
          </cell>
          <cell r="CD357">
            <v>0</v>
          </cell>
        </row>
        <row r="358">
          <cell r="E358" t="str">
            <v>Customer Programs Management</v>
          </cell>
          <cell r="I358" t="str">
            <v>Customer Care Services</v>
          </cell>
          <cell r="CD358">
            <v>4245.2399072196231</v>
          </cell>
        </row>
        <row r="359">
          <cell r="E359" t="str">
            <v>Customer Programs Management</v>
          </cell>
          <cell r="I359" t="str">
            <v>Customer Care Services</v>
          </cell>
          <cell r="CD359">
            <v>2208.0993204627171</v>
          </cell>
        </row>
        <row r="360">
          <cell r="E360" t="str">
            <v>Customer Programs Management</v>
          </cell>
          <cell r="I360" t="str">
            <v>Customer Care Services</v>
          </cell>
          <cell r="CD360">
            <v>0</v>
          </cell>
        </row>
        <row r="361">
          <cell r="E361" t="str">
            <v>Customer Programs Management</v>
          </cell>
          <cell r="I361" t="str">
            <v>Demand Response</v>
          </cell>
          <cell r="CD361">
            <v>324.50985606475427</v>
          </cell>
        </row>
        <row r="362">
          <cell r="E362" t="str">
            <v>Customer Programs Management</v>
          </cell>
          <cell r="I362" t="str">
            <v>Demand Response</v>
          </cell>
          <cell r="CD362">
            <v>1168.0372113433023</v>
          </cell>
        </row>
        <row r="363">
          <cell r="E363" t="str">
            <v>Customer Programs Management</v>
          </cell>
          <cell r="I363" t="str">
            <v>Demand Response</v>
          </cell>
          <cell r="CD363">
            <v>0</v>
          </cell>
        </row>
        <row r="364">
          <cell r="E364" t="str">
            <v>Customer Programs Management</v>
          </cell>
          <cell r="I364" t="str">
            <v>Distributed Generation</v>
          </cell>
          <cell r="CD364">
            <v>2235.7053748176163</v>
          </cell>
        </row>
        <row r="365">
          <cell r="E365" t="str">
            <v>Customer Programs Management</v>
          </cell>
          <cell r="I365" t="str">
            <v>Distributed Generation</v>
          </cell>
          <cell r="CD365">
            <v>195.44950225010106</v>
          </cell>
        </row>
        <row r="366">
          <cell r="E366" t="str">
            <v>Customer Programs Management</v>
          </cell>
          <cell r="I366" t="str">
            <v>Distributed Generation</v>
          </cell>
          <cell r="CD366">
            <v>0</v>
          </cell>
        </row>
        <row r="367">
          <cell r="E367" t="str">
            <v>Customer Programs Management</v>
          </cell>
          <cell r="I367" t="str">
            <v>Energy Efficiency</v>
          </cell>
          <cell r="CD367">
            <v>2454.9640568845221</v>
          </cell>
        </row>
        <row r="368">
          <cell r="E368" t="str">
            <v>Customer Programs Management</v>
          </cell>
          <cell r="I368" t="str">
            <v>Energy Efficiency</v>
          </cell>
          <cell r="CD368">
            <v>1310.941783384824</v>
          </cell>
        </row>
        <row r="369">
          <cell r="E369" t="str">
            <v>Customer Programs Management</v>
          </cell>
          <cell r="I369" t="str">
            <v>Energy Efficiency</v>
          </cell>
          <cell r="CD369">
            <v>0</v>
          </cell>
        </row>
        <row r="370">
          <cell r="E370" t="str">
            <v>Customer Programs Management</v>
          </cell>
          <cell r="I370" t="str">
            <v>Transportation Electrification</v>
          </cell>
          <cell r="CD370">
            <v>0</v>
          </cell>
        </row>
        <row r="371">
          <cell r="E371" t="str">
            <v>Customer Programs Management</v>
          </cell>
          <cell r="I371" t="str">
            <v>Transportation Electrification</v>
          </cell>
          <cell r="CD371">
            <v>0</v>
          </cell>
        </row>
        <row r="372">
          <cell r="E372" t="str">
            <v>Customer Programs Management</v>
          </cell>
          <cell r="I372" t="str">
            <v>Transportation Electrification</v>
          </cell>
          <cell r="CD372">
            <v>0</v>
          </cell>
        </row>
        <row r="373">
          <cell r="E373" t="str">
            <v>Customer Programs Management</v>
          </cell>
          <cell r="I373" t="str">
            <v>Customer Care Services</v>
          </cell>
          <cell r="CD373">
            <v>0</v>
          </cell>
        </row>
        <row r="374">
          <cell r="E374" t="str">
            <v>Customer Programs Management</v>
          </cell>
          <cell r="I374" t="str">
            <v>Customer Care Services</v>
          </cell>
          <cell r="CD374">
            <v>0</v>
          </cell>
        </row>
        <row r="375">
          <cell r="E375" t="str">
            <v>Customer Programs Management</v>
          </cell>
          <cell r="I375" t="str">
            <v>Customer Care Services</v>
          </cell>
          <cell r="CD375">
            <v>0</v>
          </cell>
        </row>
        <row r="376">
          <cell r="E376" t="str">
            <v>Customer Programs Management</v>
          </cell>
          <cell r="I376" t="str">
            <v>Customer Care Services</v>
          </cell>
          <cell r="CD376">
            <v>0</v>
          </cell>
        </row>
        <row r="377">
          <cell r="E377" t="str">
            <v>Customer Programs Management</v>
          </cell>
          <cell r="I377" t="str">
            <v>Customer Care Services</v>
          </cell>
          <cell r="CD377">
            <v>0</v>
          </cell>
        </row>
        <row r="378">
          <cell r="E378" t="str">
            <v>Customer Programs Management</v>
          </cell>
          <cell r="I378" t="str">
            <v>Customer Care Services</v>
          </cell>
          <cell r="CD378">
            <v>0</v>
          </cell>
        </row>
        <row r="379">
          <cell r="E379" t="str">
            <v>Customer Programs Management</v>
          </cell>
          <cell r="I379" t="str">
            <v>Customer Care Services</v>
          </cell>
          <cell r="CD379">
            <v>0</v>
          </cell>
        </row>
        <row r="380">
          <cell r="E380" t="str">
            <v>Customer Programs Management</v>
          </cell>
          <cell r="I380" t="str">
            <v>Customer Care Services</v>
          </cell>
          <cell r="CD380">
            <v>0</v>
          </cell>
        </row>
        <row r="381">
          <cell r="E381" t="str">
            <v>Customer Programs Management</v>
          </cell>
          <cell r="I381" t="str">
            <v>Customer Care Services</v>
          </cell>
          <cell r="CD381">
            <v>0</v>
          </cell>
        </row>
        <row r="382">
          <cell r="E382" t="str">
            <v>Customer Programs Management</v>
          </cell>
          <cell r="I382" t="str">
            <v>Customer Care Services</v>
          </cell>
          <cell r="CD382">
            <v>0</v>
          </cell>
        </row>
        <row r="383">
          <cell r="E383" t="str">
            <v>Customer Programs Management</v>
          </cell>
          <cell r="I383" t="str">
            <v>Customer Care Services</v>
          </cell>
          <cell r="CD383">
            <v>0</v>
          </cell>
        </row>
        <row r="384">
          <cell r="E384" t="str">
            <v>Customer Programs Management</v>
          </cell>
          <cell r="I384" t="str">
            <v>Customer Care Services</v>
          </cell>
          <cell r="CD384">
            <v>0</v>
          </cell>
        </row>
        <row r="385">
          <cell r="E385" t="str">
            <v>Customer Programs Management</v>
          </cell>
          <cell r="I385" t="str">
            <v>Customer Care Services</v>
          </cell>
          <cell r="CD385">
            <v>0</v>
          </cell>
        </row>
        <row r="386">
          <cell r="E386" t="str">
            <v>Customer Programs Management</v>
          </cell>
          <cell r="I386" t="str">
            <v>Customer Care Services</v>
          </cell>
          <cell r="CD386">
            <v>0</v>
          </cell>
        </row>
        <row r="387">
          <cell r="E387" t="str">
            <v>Customer Programs Management</v>
          </cell>
          <cell r="I387" t="str">
            <v>Customer Care Services</v>
          </cell>
          <cell r="CD387">
            <v>0</v>
          </cell>
        </row>
        <row r="388">
          <cell r="E388" t="str">
            <v>Cyber Software License and Maintenance</v>
          </cell>
          <cell r="I388" t="str">
            <v>Cybersecurity</v>
          </cell>
          <cell r="CD388">
            <v>0</v>
          </cell>
        </row>
        <row r="389">
          <cell r="E389" t="str">
            <v>Cyber Software License and Maintenance</v>
          </cell>
          <cell r="I389" t="str">
            <v>Cybersecurity</v>
          </cell>
          <cell r="CD389">
            <v>6697.0460451768586</v>
          </cell>
        </row>
        <row r="390">
          <cell r="E390" t="str">
            <v>Cyber Software License and Maintenance</v>
          </cell>
          <cell r="I390" t="str">
            <v>Cybersecurity</v>
          </cell>
          <cell r="CD390">
            <v>0</v>
          </cell>
        </row>
        <row r="391">
          <cell r="E391" t="str">
            <v>Cybersecurity Delivery and IT Compliance</v>
          </cell>
          <cell r="I391" t="str">
            <v>Cybersecurity</v>
          </cell>
          <cell r="CD391">
            <v>18669.115055352409</v>
          </cell>
        </row>
        <row r="392">
          <cell r="E392" t="str">
            <v>Cybersecurity Delivery and IT Compliance</v>
          </cell>
          <cell r="I392" t="str">
            <v>Cybersecurity</v>
          </cell>
          <cell r="CD392">
            <v>7097.6714535845449</v>
          </cell>
        </row>
        <row r="393">
          <cell r="E393" t="str">
            <v>Cybersecurity Delivery and IT Compliance</v>
          </cell>
          <cell r="I393" t="str">
            <v>Cybersecurity</v>
          </cell>
          <cell r="CD393">
            <v>0</v>
          </cell>
        </row>
        <row r="394">
          <cell r="E394" t="str">
            <v>Cybersecurity Delivery and IT Compliance</v>
          </cell>
          <cell r="I394" t="str">
            <v>Cybersecurity</v>
          </cell>
          <cell r="CD394">
            <v>0</v>
          </cell>
        </row>
        <row r="395">
          <cell r="E395" t="str">
            <v>Cybersecurity Delivery and IT Compliance</v>
          </cell>
          <cell r="I395" t="str">
            <v>Cybersecurity</v>
          </cell>
          <cell r="CD395">
            <v>0</v>
          </cell>
        </row>
        <row r="396">
          <cell r="E396" t="str">
            <v>Cybersecurity Delivery and IT Compliance</v>
          </cell>
          <cell r="I396" t="str">
            <v>Cybersecurity</v>
          </cell>
          <cell r="CD396">
            <v>0</v>
          </cell>
        </row>
        <row r="397">
          <cell r="E397" t="str">
            <v>Cybersecurity Delivery and IT Compliance</v>
          </cell>
          <cell r="I397" t="str">
            <v>Cybersecurity</v>
          </cell>
          <cell r="CD397">
            <v>0</v>
          </cell>
        </row>
        <row r="398">
          <cell r="E398" t="str">
            <v>Cybersecurity Delivery and IT Compliance</v>
          </cell>
          <cell r="I398" t="str">
            <v>Cybersecurity</v>
          </cell>
          <cell r="CD398">
            <v>0</v>
          </cell>
        </row>
        <row r="399">
          <cell r="E399" t="str">
            <v>Cybersecurity Delivery and IT Compliance</v>
          </cell>
          <cell r="I399" t="str">
            <v>Cybersecurity</v>
          </cell>
          <cell r="CD399">
            <v>0</v>
          </cell>
        </row>
        <row r="400">
          <cell r="E400" t="str">
            <v>Dead, Dying and Diseased Tree Removal</v>
          </cell>
          <cell r="I400" t="str">
            <v>Wildfire Management</v>
          </cell>
          <cell r="CD400">
            <v>1349.5080615747897</v>
          </cell>
        </row>
        <row r="401">
          <cell r="E401" t="str">
            <v>Dead, Dying and Diseased Tree Removal</v>
          </cell>
          <cell r="I401" t="str">
            <v>Wildfire Management</v>
          </cell>
          <cell r="CD401">
            <v>17769.724839787137</v>
          </cell>
        </row>
        <row r="402">
          <cell r="E402" t="str">
            <v>Dead, Dying and Diseased Tree Removal</v>
          </cell>
          <cell r="I402" t="str">
            <v>Wildfire Management</v>
          </cell>
          <cell r="CD402">
            <v>0</v>
          </cell>
        </row>
        <row r="403">
          <cell r="E403" t="str">
            <v>Dead, Dying and Diseased Tree Removal</v>
          </cell>
          <cell r="I403" t="str">
            <v>Wildfire Management</v>
          </cell>
          <cell r="CD403">
            <v>0</v>
          </cell>
        </row>
        <row r="404">
          <cell r="E404" t="str">
            <v>Dead, Dying and Diseased Tree Removal</v>
          </cell>
          <cell r="I404" t="str">
            <v>Wildfire Management</v>
          </cell>
          <cell r="CD404">
            <v>0</v>
          </cell>
        </row>
        <row r="405">
          <cell r="E405" t="str">
            <v>Dead, Dying and Diseased Tree Removal</v>
          </cell>
          <cell r="I405" t="str">
            <v>Wildfire Management</v>
          </cell>
          <cell r="CD405">
            <v>0</v>
          </cell>
        </row>
        <row r="406">
          <cell r="E406" t="str">
            <v>Dead, Dying and Diseased Tree Removal</v>
          </cell>
          <cell r="I406" t="str">
            <v>Vegetation Management</v>
          </cell>
          <cell r="CD406">
            <v>-5.7818574872775324E-4</v>
          </cell>
        </row>
        <row r="407">
          <cell r="E407" t="str">
            <v>Dead, Dying and Diseased Tree Removal</v>
          </cell>
          <cell r="I407" t="str">
            <v>Vegetation Management</v>
          </cell>
          <cell r="CD407">
            <v>9.8685633936033273E-4</v>
          </cell>
        </row>
        <row r="408">
          <cell r="E408" t="str">
            <v>Dead, Dying and Diseased Tree Removal</v>
          </cell>
          <cell r="I408" t="str">
            <v>Vegetation Management</v>
          </cell>
          <cell r="CD408">
            <v>0</v>
          </cell>
        </row>
        <row r="409">
          <cell r="E409" t="str">
            <v>Dead, Dying and Diseased Tree Removal</v>
          </cell>
          <cell r="I409" t="str">
            <v>Vegetation Management</v>
          </cell>
          <cell r="CD409">
            <v>0</v>
          </cell>
        </row>
        <row r="410">
          <cell r="E410" t="str">
            <v>Dead, Dying and Diseased Tree Removal</v>
          </cell>
          <cell r="I410" t="str">
            <v>Vegetation Management</v>
          </cell>
          <cell r="CD410">
            <v>0</v>
          </cell>
        </row>
        <row r="411">
          <cell r="E411" t="str">
            <v>Dead, Dying and Diseased Tree Removal</v>
          </cell>
          <cell r="I411" t="str">
            <v>Vegetation Management</v>
          </cell>
          <cell r="CD411">
            <v>0</v>
          </cell>
        </row>
        <row r="412">
          <cell r="E412" t="str">
            <v>Dental Plans</v>
          </cell>
          <cell r="I412" t="str">
            <v>Employee Benefits &amp; Programs</v>
          </cell>
          <cell r="CD412">
            <v>0</v>
          </cell>
        </row>
        <row r="413">
          <cell r="E413" t="str">
            <v>Dental Plans</v>
          </cell>
          <cell r="I413" t="str">
            <v>Employee Benefits &amp; Programs</v>
          </cell>
          <cell r="CD413">
            <v>0</v>
          </cell>
        </row>
        <row r="414">
          <cell r="E414" t="str">
            <v>Dental Plans</v>
          </cell>
          <cell r="I414" t="str">
            <v>Employee Benefits &amp; Programs</v>
          </cell>
          <cell r="CD414">
            <v>14284.837341782899</v>
          </cell>
        </row>
        <row r="415">
          <cell r="E415" t="str">
            <v>Develop and Manage Policy and Initiatives</v>
          </cell>
          <cell r="I415" t="str">
            <v>Policy &amp; External Engagement</v>
          </cell>
          <cell r="CD415">
            <v>2033.7267919603405</v>
          </cell>
        </row>
        <row r="416">
          <cell r="E416" t="str">
            <v>Develop and Manage Policy and Initiatives</v>
          </cell>
          <cell r="I416" t="str">
            <v>Policy &amp; External Engagement</v>
          </cell>
          <cell r="CD416">
            <v>132.62595359539199</v>
          </cell>
        </row>
        <row r="417">
          <cell r="E417" t="str">
            <v>Develop and Manage Policy and Initiatives</v>
          </cell>
          <cell r="I417" t="str">
            <v>Policy &amp; External Engagement</v>
          </cell>
          <cell r="CD417">
            <v>0</v>
          </cell>
        </row>
        <row r="418">
          <cell r="E418" t="str">
            <v>Develop and Manage Policy and Initiatives</v>
          </cell>
          <cell r="I418" t="str">
            <v>Policy &amp; External Engagement</v>
          </cell>
          <cell r="CD418">
            <v>0</v>
          </cell>
        </row>
        <row r="419">
          <cell r="E419" t="str">
            <v>Develop and Manage Policy and Initiatives</v>
          </cell>
          <cell r="I419" t="str">
            <v>Policy &amp; External Engagement</v>
          </cell>
          <cell r="CD419">
            <v>0</v>
          </cell>
        </row>
        <row r="420">
          <cell r="E420" t="str">
            <v>Develop and Manage Policy and Initiatives</v>
          </cell>
          <cell r="I420" t="str">
            <v>Policy &amp; External Engagement</v>
          </cell>
          <cell r="CD420">
            <v>0</v>
          </cell>
        </row>
        <row r="421">
          <cell r="E421" t="str">
            <v>Develop and Manage Policy and Initiatives</v>
          </cell>
          <cell r="I421" t="str">
            <v>Policy &amp; External Engagement</v>
          </cell>
          <cell r="CD421">
            <v>874.07072187318192</v>
          </cell>
        </row>
        <row r="422">
          <cell r="E422" t="str">
            <v>Develop and Manage Policy and Initiatives</v>
          </cell>
          <cell r="I422" t="str">
            <v>Policy &amp; External Engagement</v>
          </cell>
          <cell r="CD422">
            <v>16.676463917780112</v>
          </cell>
        </row>
        <row r="423">
          <cell r="E423" t="str">
            <v>Develop and Manage Policy and Initiatives</v>
          </cell>
          <cell r="I423" t="str">
            <v>Policy &amp; External Engagement</v>
          </cell>
          <cell r="CD423">
            <v>0</v>
          </cell>
        </row>
        <row r="424">
          <cell r="E424" t="str">
            <v>Develop and Manage Policy and Initiatives</v>
          </cell>
          <cell r="I424" t="str">
            <v>Policy &amp; External Engagement</v>
          </cell>
          <cell r="CD424">
            <v>1180.2329467281172</v>
          </cell>
        </row>
        <row r="425">
          <cell r="E425" t="str">
            <v>Develop and Manage Policy and Initiatives</v>
          </cell>
          <cell r="I425" t="str">
            <v>Policy &amp; External Engagement</v>
          </cell>
          <cell r="CD425">
            <v>134.77029755375088</v>
          </cell>
        </row>
        <row r="426">
          <cell r="E426" t="str">
            <v>Develop and Manage Policy and Initiatives</v>
          </cell>
          <cell r="I426" t="str">
            <v>Policy &amp; External Engagement</v>
          </cell>
          <cell r="CD426">
            <v>0</v>
          </cell>
        </row>
        <row r="427">
          <cell r="E427" t="str">
            <v>Develop and Manage Policy and Initiatives</v>
          </cell>
          <cell r="I427" t="str">
            <v>Policy &amp; External Engagement</v>
          </cell>
          <cell r="CD427">
            <v>1.1008153885058667</v>
          </cell>
        </row>
        <row r="428">
          <cell r="E428" t="str">
            <v>Develop and Manage Policy and Initiatives</v>
          </cell>
          <cell r="I428" t="str">
            <v>Policy &amp; External Engagement</v>
          </cell>
          <cell r="CD428">
            <v>0</v>
          </cell>
        </row>
        <row r="429">
          <cell r="E429" t="str">
            <v>Develop and Manage Policy and Initiatives</v>
          </cell>
          <cell r="I429" t="str">
            <v>Policy &amp; External Engagement</v>
          </cell>
          <cell r="CD429">
            <v>0</v>
          </cell>
        </row>
        <row r="430">
          <cell r="E430" t="str">
            <v>Develop and Manage Policy and Initiatives</v>
          </cell>
          <cell r="I430" t="str">
            <v>Policy &amp; External Engagement</v>
          </cell>
          <cell r="CD430">
            <v>1.1008153885058667</v>
          </cell>
        </row>
        <row r="431">
          <cell r="E431" t="str">
            <v>Develop and Manage Policy and Initiatives</v>
          </cell>
          <cell r="I431" t="str">
            <v>Policy &amp; External Engagement</v>
          </cell>
          <cell r="CD431">
            <v>0</v>
          </cell>
        </row>
        <row r="432">
          <cell r="E432" t="str">
            <v>Develop and Manage Policy and Initiatives</v>
          </cell>
          <cell r="I432" t="str">
            <v>Policy &amp; External Engagement</v>
          </cell>
          <cell r="CD432">
            <v>0</v>
          </cell>
        </row>
        <row r="433">
          <cell r="E433" t="str">
            <v>Develop and Manage Policy and Initiatives</v>
          </cell>
          <cell r="I433" t="str">
            <v>Policy &amp; External Engagement</v>
          </cell>
          <cell r="CD433">
            <v>0</v>
          </cell>
        </row>
        <row r="434">
          <cell r="E434" t="str">
            <v>Develop and Manage Policy and Initiatives</v>
          </cell>
          <cell r="I434" t="str">
            <v>Policy &amp; External Engagement</v>
          </cell>
          <cell r="CD434">
            <v>0</v>
          </cell>
        </row>
        <row r="435">
          <cell r="E435" t="str">
            <v>Develop and Manage Policy and Initiatives</v>
          </cell>
          <cell r="I435" t="str">
            <v>Policy &amp; External Engagement</v>
          </cell>
          <cell r="CD435">
            <v>0</v>
          </cell>
        </row>
        <row r="436">
          <cell r="E436" t="str">
            <v>Develop and Manage Policy and Initiatives</v>
          </cell>
          <cell r="I436" t="str">
            <v>Policy &amp; External Engagement</v>
          </cell>
          <cell r="CD436">
            <v>13877.746091266517</v>
          </cell>
        </row>
        <row r="437">
          <cell r="E437" t="str">
            <v>Develop and Manage Policy and Initiatives</v>
          </cell>
          <cell r="I437" t="str">
            <v>Policy &amp; External Engagement</v>
          </cell>
          <cell r="CD437">
            <v>948.50461285251163</v>
          </cell>
        </row>
        <row r="438">
          <cell r="E438" t="str">
            <v>Develop and Manage Policy and Initiatives</v>
          </cell>
          <cell r="I438" t="str">
            <v>Policy &amp; External Engagement</v>
          </cell>
          <cell r="CD438">
            <v>0</v>
          </cell>
        </row>
        <row r="439">
          <cell r="E439" t="str">
            <v>Develop and Manage Policy and Initiatives</v>
          </cell>
          <cell r="I439" t="str">
            <v>Policy &amp; External Engagement</v>
          </cell>
          <cell r="CD439">
            <v>0</v>
          </cell>
        </row>
        <row r="440">
          <cell r="E440" t="str">
            <v>Develop and Manage Policy and Initiatives</v>
          </cell>
          <cell r="I440" t="str">
            <v>Policy &amp; External Engagement</v>
          </cell>
          <cell r="CD440">
            <v>0</v>
          </cell>
        </row>
        <row r="441">
          <cell r="E441" t="str">
            <v>Develop and Manage Policy and Initiatives</v>
          </cell>
          <cell r="I441" t="str">
            <v>Policy &amp; External Engagement</v>
          </cell>
          <cell r="CD441">
            <v>0</v>
          </cell>
        </row>
        <row r="442">
          <cell r="E442" t="str">
            <v>Develop and Manage Policy and Initiatives</v>
          </cell>
          <cell r="I442" t="str">
            <v>Policy &amp; External Engagement</v>
          </cell>
          <cell r="CD442">
            <v>0</v>
          </cell>
        </row>
        <row r="443">
          <cell r="E443" t="str">
            <v>Develop and Manage Policy and Initiatives</v>
          </cell>
          <cell r="I443" t="str">
            <v>Policy &amp; External Engagement</v>
          </cell>
          <cell r="CD443">
            <v>0</v>
          </cell>
        </row>
        <row r="444">
          <cell r="E444" t="str">
            <v>Develop and Manage Policy and Initiatives</v>
          </cell>
          <cell r="I444" t="str">
            <v>Policy &amp; External Engagement</v>
          </cell>
          <cell r="CD444">
            <v>0</v>
          </cell>
        </row>
        <row r="445">
          <cell r="E445" t="str">
            <v>Digital and Process Transformation</v>
          </cell>
          <cell r="I445" t="str">
            <v>Business &amp; Financial Planning</v>
          </cell>
          <cell r="CD445">
            <v>6973.881463700317</v>
          </cell>
        </row>
        <row r="446">
          <cell r="E446" t="str">
            <v>Digital and Process Transformation</v>
          </cell>
          <cell r="I446" t="str">
            <v>Business &amp; Financial Planning</v>
          </cell>
          <cell r="CD446">
            <v>2879.6177989996495</v>
          </cell>
        </row>
        <row r="447">
          <cell r="E447" t="str">
            <v>Digital and Process Transformation</v>
          </cell>
          <cell r="I447" t="str">
            <v>Business &amp; Financial Planning</v>
          </cell>
          <cell r="CD447">
            <v>0</v>
          </cell>
        </row>
        <row r="448">
          <cell r="E448" t="str">
            <v>Digital and Process Transformation</v>
          </cell>
          <cell r="I448" t="str">
            <v>Business &amp; Financial Planning</v>
          </cell>
          <cell r="CD448">
            <v>0</v>
          </cell>
        </row>
        <row r="449">
          <cell r="E449" t="str">
            <v>Digital and Process Transformation</v>
          </cell>
          <cell r="I449" t="str">
            <v>Business &amp; Financial Planning</v>
          </cell>
          <cell r="CD449">
            <v>0</v>
          </cell>
        </row>
        <row r="450">
          <cell r="E450" t="str">
            <v>Digital and Process Transformation</v>
          </cell>
          <cell r="I450" t="str">
            <v>Business &amp; Financial Planning</v>
          </cell>
          <cell r="CD450">
            <v>0</v>
          </cell>
        </row>
        <row r="451">
          <cell r="E451" t="str">
            <v>Digital Operations and Management</v>
          </cell>
          <cell r="I451" t="str">
            <v>Customer Contacts</v>
          </cell>
          <cell r="CD451">
            <v>0</v>
          </cell>
        </row>
        <row r="452">
          <cell r="E452" t="str">
            <v>Digital Operations and Management</v>
          </cell>
          <cell r="I452" t="str">
            <v>Customer Contacts</v>
          </cell>
          <cell r="CD452">
            <v>0</v>
          </cell>
        </row>
        <row r="453">
          <cell r="E453" t="str">
            <v>Digital Operations and Management</v>
          </cell>
          <cell r="I453" t="str">
            <v>Customer Contacts</v>
          </cell>
          <cell r="CD453">
            <v>0</v>
          </cell>
        </row>
        <row r="454">
          <cell r="E454" t="str">
            <v>Digital Operations and Management</v>
          </cell>
          <cell r="I454" t="str">
            <v>Customer Contacts</v>
          </cell>
          <cell r="CD454">
            <v>0</v>
          </cell>
        </row>
        <row r="455">
          <cell r="E455" t="str">
            <v>Digital Operations and Management</v>
          </cell>
          <cell r="I455" t="str">
            <v>Customer Contacts</v>
          </cell>
          <cell r="CD455">
            <v>0</v>
          </cell>
        </row>
        <row r="456">
          <cell r="E456" t="str">
            <v>Digital Operations and Management</v>
          </cell>
          <cell r="I456" t="str">
            <v>Customer Contacts</v>
          </cell>
          <cell r="CD456">
            <v>0</v>
          </cell>
        </row>
        <row r="457">
          <cell r="E457" t="str">
            <v>Digital Operations and Management</v>
          </cell>
          <cell r="I457" t="str">
            <v>Customer Contacts</v>
          </cell>
          <cell r="CD457">
            <v>1985.9186863273624</v>
          </cell>
        </row>
        <row r="458">
          <cell r="E458" t="str">
            <v>Digital Operations and Management</v>
          </cell>
          <cell r="I458" t="str">
            <v>Customer Contacts</v>
          </cell>
          <cell r="CD458">
            <v>3102.7076239839494</v>
          </cell>
        </row>
        <row r="459">
          <cell r="E459" t="str">
            <v>Digital Operations and Management</v>
          </cell>
          <cell r="I459" t="str">
            <v>Customer Contacts</v>
          </cell>
          <cell r="CD459">
            <v>0</v>
          </cell>
        </row>
        <row r="460">
          <cell r="E460" t="str">
            <v>Direct Access Services</v>
          </cell>
          <cell r="I460" t="str">
            <v>Other Operating Revenue</v>
          </cell>
          <cell r="CD460">
            <v>171</v>
          </cell>
        </row>
        <row r="461">
          <cell r="E461" t="str">
            <v>Disability Management - Administration</v>
          </cell>
          <cell r="I461" t="str">
            <v>Employee Benefits &amp; Programs</v>
          </cell>
          <cell r="CD461">
            <v>644.01367936320833</v>
          </cell>
        </row>
        <row r="462">
          <cell r="E462" t="str">
            <v>Disability Management - Administration</v>
          </cell>
          <cell r="I462" t="str">
            <v>Employee Benefits &amp; Programs</v>
          </cell>
          <cell r="CD462">
            <v>24.25575021479878</v>
          </cell>
        </row>
        <row r="463">
          <cell r="E463" t="str">
            <v>Disability Management - Administration</v>
          </cell>
          <cell r="I463" t="str">
            <v>Employee Benefits &amp; Programs</v>
          </cell>
          <cell r="CD463">
            <v>0</v>
          </cell>
        </row>
        <row r="464">
          <cell r="E464" t="str">
            <v>Disability Management - Programs</v>
          </cell>
          <cell r="I464" t="str">
            <v>Employee Benefits &amp; Programs</v>
          </cell>
          <cell r="CD464">
            <v>0</v>
          </cell>
        </row>
        <row r="465">
          <cell r="E465" t="str">
            <v>Disability Management - Programs</v>
          </cell>
          <cell r="I465" t="str">
            <v>Employee Benefits &amp; Programs</v>
          </cell>
          <cell r="CD465">
            <v>0</v>
          </cell>
        </row>
        <row r="466">
          <cell r="E466" t="str">
            <v>Disability Management - Programs</v>
          </cell>
          <cell r="I466" t="str">
            <v>Employee Benefits &amp; Programs</v>
          </cell>
          <cell r="CD466">
            <v>20192.55512279852</v>
          </cell>
        </row>
        <row r="467">
          <cell r="E467" t="str">
            <v>Distribution Apparatus Inspection and Maintenance</v>
          </cell>
          <cell r="I467" t="str">
            <v>Inspections &amp; Maintenance</v>
          </cell>
          <cell r="CD467">
            <v>3966.5546780076706</v>
          </cell>
        </row>
        <row r="468">
          <cell r="E468" t="str">
            <v>Distribution Apparatus Inspection and Maintenance</v>
          </cell>
          <cell r="I468" t="str">
            <v>Inspections &amp; Maintenance</v>
          </cell>
          <cell r="CD468">
            <v>464.43308197163623</v>
          </cell>
        </row>
        <row r="469">
          <cell r="E469" t="str">
            <v>Distribution Apparatus Inspection and Maintenance</v>
          </cell>
          <cell r="I469" t="str">
            <v>Inspections &amp; Maintenance</v>
          </cell>
          <cell r="CD469">
            <v>0</v>
          </cell>
        </row>
        <row r="470">
          <cell r="E470" t="str">
            <v>Distribution Apparatus Inspection and Maintenance</v>
          </cell>
          <cell r="I470" t="str">
            <v>Inspections &amp; Maintenance</v>
          </cell>
          <cell r="CD470">
            <v>896.80409309498759</v>
          </cell>
        </row>
        <row r="471">
          <cell r="E471" t="str">
            <v>Distribution Apparatus Inspection and Maintenance</v>
          </cell>
          <cell r="I471" t="str">
            <v>Inspections &amp; Maintenance</v>
          </cell>
          <cell r="CD471">
            <v>105.00430861351786</v>
          </cell>
        </row>
        <row r="472">
          <cell r="E472" t="str">
            <v>Distribution Apparatus Inspection and Maintenance</v>
          </cell>
          <cell r="I472" t="str">
            <v>Inspections &amp; Maintenance</v>
          </cell>
          <cell r="CD472">
            <v>0</v>
          </cell>
        </row>
        <row r="473">
          <cell r="E473" t="str">
            <v>Distribution Apparatus Inspection and Maintenance</v>
          </cell>
          <cell r="I473" t="str">
            <v>Inspections &amp; Maintenance</v>
          </cell>
          <cell r="CD473">
            <v>354.33353169214081</v>
          </cell>
        </row>
        <row r="474">
          <cell r="E474" t="str">
            <v>Distribution Apparatus Inspection and Maintenance</v>
          </cell>
          <cell r="I474" t="str">
            <v>Inspections &amp; Maintenance</v>
          </cell>
          <cell r="CD474">
            <v>41.487963657197142</v>
          </cell>
        </row>
        <row r="475">
          <cell r="E475" t="str">
            <v>Distribution Apparatus Inspection and Maintenance</v>
          </cell>
          <cell r="I475" t="str">
            <v>Inspections &amp; Maintenance</v>
          </cell>
          <cell r="CD475">
            <v>0</v>
          </cell>
        </row>
        <row r="476">
          <cell r="E476" t="str">
            <v>Distribution Apparatus Inspection and Maintenance</v>
          </cell>
          <cell r="I476" t="str">
            <v>Inspections &amp; Maintenance</v>
          </cell>
          <cell r="CD476">
            <v>906.3772653673019</v>
          </cell>
        </row>
        <row r="477">
          <cell r="E477" t="str">
            <v>Distribution Apparatus Inspection and Maintenance</v>
          </cell>
          <cell r="I477" t="str">
            <v>Inspections &amp; Maintenance</v>
          </cell>
          <cell r="CD477">
            <v>82.637792285074738</v>
          </cell>
        </row>
        <row r="478">
          <cell r="E478" t="str">
            <v>Distribution Apparatus Inspection and Maintenance</v>
          </cell>
          <cell r="I478" t="str">
            <v>Inspections &amp; Maintenance</v>
          </cell>
          <cell r="CD478">
            <v>0</v>
          </cell>
        </row>
        <row r="479">
          <cell r="E479" t="str">
            <v>Distribution Apparatus Inspection and Maintenance</v>
          </cell>
          <cell r="I479" t="str">
            <v>Inspections &amp; Maintenance</v>
          </cell>
          <cell r="CD479">
            <v>276.30153277037641</v>
          </cell>
        </row>
        <row r="480">
          <cell r="E480" t="str">
            <v>Distribution Apparatus Inspection and Maintenance</v>
          </cell>
          <cell r="I480" t="str">
            <v>Inspections &amp; Maintenance</v>
          </cell>
          <cell r="CD480">
            <v>25.191446103966975</v>
          </cell>
        </row>
        <row r="481">
          <cell r="E481" t="str">
            <v>Distribution Apparatus Inspection and Maintenance</v>
          </cell>
          <cell r="I481" t="str">
            <v>Inspections &amp; Maintenance</v>
          </cell>
          <cell r="CD481">
            <v>0</v>
          </cell>
        </row>
        <row r="482">
          <cell r="E482" t="str">
            <v>Distribution Fault Anticipation</v>
          </cell>
          <cell r="I482" t="str">
            <v>Wildfire Management</v>
          </cell>
          <cell r="CD482">
            <v>9.2859548215197556</v>
          </cell>
        </row>
        <row r="483">
          <cell r="E483" t="str">
            <v>Distribution Fault Anticipation</v>
          </cell>
          <cell r="I483" t="str">
            <v>Wildfire Management</v>
          </cell>
          <cell r="CD483">
            <v>124.47375850563799</v>
          </cell>
        </row>
        <row r="484">
          <cell r="E484" t="str">
            <v>Distribution Fault Anticipation</v>
          </cell>
          <cell r="I484" t="str">
            <v>Wildfire Management</v>
          </cell>
          <cell r="CD484">
            <v>0</v>
          </cell>
        </row>
        <row r="485">
          <cell r="E485" t="str">
            <v>Distribution Intrusive Pole Inspections</v>
          </cell>
          <cell r="I485" t="str">
            <v>Poles</v>
          </cell>
          <cell r="CD485">
            <v>911.74888749635704</v>
          </cell>
        </row>
        <row r="486">
          <cell r="E486" t="str">
            <v>Distribution Intrusive Pole Inspections</v>
          </cell>
          <cell r="I486" t="str">
            <v>Poles</v>
          </cell>
          <cell r="CD486">
            <v>5527.7501090642027</v>
          </cell>
        </row>
        <row r="487">
          <cell r="E487" t="str">
            <v>Distribution Intrusive Pole Inspections</v>
          </cell>
          <cell r="I487" t="str">
            <v>Poles</v>
          </cell>
          <cell r="CD487">
            <v>0</v>
          </cell>
        </row>
        <row r="488">
          <cell r="E488" t="str">
            <v>Distribution Intrusive Pole Inspections</v>
          </cell>
          <cell r="I488" t="str">
            <v>Poles</v>
          </cell>
          <cell r="CD488">
            <v>0</v>
          </cell>
        </row>
        <row r="489">
          <cell r="E489" t="str">
            <v>Distribution Intrusive Pole Inspections</v>
          </cell>
          <cell r="I489" t="str">
            <v>Poles</v>
          </cell>
          <cell r="CD489">
            <v>0</v>
          </cell>
        </row>
        <row r="490">
          <cell r="E490" t="str">
            <v>Distribution Intrusive Pole Inspections</v>
          </cell>
          <cell r="I490" t="str">
            <v>Poles</v>
          </cell>
          <cell r="CD490">
            <v>0</v>
          </cell>
        </row>
        <row r="491">
          <cell r="E491" t="str">
            <v>Distribution Joint Pole O&amp;M Credits</v>
          </cell>
          <cell r="I491" t="str">
            <v>Poles</v>
          </cell>
          <cell r="CD491">
            <v>0</v>
          </cell>
        </row>
        <row r="492">
          <cell r="E492" t="str">
            <v>Distribution Joint Pole O&amp;M Credits</v>
          </cell>
          <cell r="I492" t="str">
            <v>Poles</v>
          </cell>
          <cell r="CD492">
            <v>-4874.8288811754683</v>
          </cell>
        </row>
        <row r="493">
          <cell r="E493" t="str">
            <v>Distribution Joint Pole O&amp;M Credits</v>
          </cell>
          <cell r="I493" t="str">
            <v>Poles</v>
          </cell>
          <cell r="CD493">
            <v>0</v>
          </cell>
        </row>
        <row r="494">
          <cell r="E494" t="str">
            <v>Distribution Joint Pole O&amp;M Credits</v>
          </cell>
          <cell r="I494" t="str">
            <v>Poles</v>
          </cell>
          <cell r="CD494">
            <v>0</v>
          </cell>
        </row>
        <row r="495">
          <cell r="E495" t="str">
            <v>Distribution Joint Pole O&amp;M Credits</v>
          </cell>
          <cell r="I495" t="str">
            <v>Poles</v>
          </cell>
          <cell r="CD495">
            <v>-838.59722560337934</v>
          </cell>
        </row>
        <row r="496">
          <cell r="E496" t="str">
            <v>Distribution Joint Pole O&amp;M Credits</v>
          </cell>
          <cell r="I496" t="str">
            <v>Poles</v>
          </cell>
          <cell r="CD496">
            <v>0</v>
          </cell>
        </row>
        <row r="497">
          <cell r="E497" t="str">
            <v>Distribution Joint Pole O&amp;M Credits</v>
          </cell>
          <cell r="I497" t="str">
            <v>Poles</v>
          </cell>
          <cell r="CD497">
            <v>0</v>
          </cell>
        </row>
        <row r="498">
          <cell r="E498" t="str">
            <v>Distribution Joint Pole O&amp;M Credits</v>
          </cell>
          <cell r="I498" t="str">
            <v>Poles</v>
          </cell>
          <cell r="CD498">
            <v>-5929.8031219804661</v>
          </cell>
        </row>
        <row r="499">
          <cell r="E499" t="str">
            <v>Distribution Joint Pole O&amp;M Credits</v>
          </cell>
          <cell r="I499" t="str">
            <v>Poles</v>
          </cell>
          <cell r="CD499">
            <v>0</v>
          </cell>
        </row>
        <row r="500">
          <cell r="E500" t="str">
            <v>Distribution Joint Pole Operations</v>
          </cell>
          <cell r="I500" t="str">
            <v>Poles</v>
          </cell>
          <cell r="CD500">
            <v>0</v>
          </cell>
        </row>
        <row r="501">
          <cell r="E501" t="str">
            <v>Distribution Joint Pole Operations</v>
          </cell>
          <cell r="I501" t="str">
            <v>Poles</v>
          </cell>
          <cell r="CD501">
            <v>0</v>
          </cell>
        </row>
        <row r="502">
          <cell r="E502" t="str">
            <v>Distribution Joint Pole Operations</v>
          </cell>
          <cell r="I502" t="str">
            <v>Poles</v>
          </cell>
          <cell r="CD502">
            <v>0</v>
          </cell>
        </row>
        <row r="503">
          <cell r="E503" t="str">
            <v>Distribution Joint Pole Operations</v>
          </cell>
          <cell r="I503" t="str">
            <v>Poles</v>
          </cell>
          <cell r="CD503">
            <v>1685.7879066640487</v>
          </cell>
        </row>
        <row r="504">
          <cell r="E504" t="str">
            <v>Distribution Joint Pole Operations</v>
          </cell>
          <cell r="I504" t="str">
            <v>Poles</v>
          </cell>
          <cell r="CD504">
            <v>542.68595051561692</v>
          </cell>
        </row>
        <row r="505">
          <cell r="E505" t="str">
            <v>Distribution Joint Pole Operations</v>
          </cell>
          <cell r="I505" t="str">
            <v>Poles</v>
          </cell>
          <cell r="CD505">
            <v>0</v>
          </cell>
        </row>
        <row r="506">
          <cell r="E506" t="str">
            <v>Distribution Joint Pole Operations</v>
          </cell>
          <cell r="I506" t="str">
            <v>Poles</v>
          </cell>
          <cell r="CD506">
            <v>0</v>
          </cell>
        </row>
        <row r="507">
          <cell r="E507" t="str">
            <v>Distribution Joint Pole Operations</v>
          </cell>
          <cell r="I507" t="str">
            <v>Poles</v>
          </cell>
          <cell r="CD507">
            <v>0</v>
          </cell>
        </row>
        <row r="508">
          <cell r="E508" t="str">
            <v>Distribution Joint Pole Operations</v>
          </cell>
          <cell r="I508" t="str">
            <v>Poles</v>
          </cell>
          <cell r="CD508">
            <v>0</v>
          </cell>
        </row>
        <row r="509">
          <cell r="E509" t="str">
            <v>Distribution Joint Pole Operations</v>
          </cell>
          <cell r="I509" t="str">
            <v>Poles</v>
          </cell>
          <cell r="CD509">
            <v>0</v>
          </cell>
        </row>
        <row r="510">
          <cell r="E510" t="str">
            <v>Distribution Joint Pole Operations</v>
          </cell>
          <cell r="I510" t="str">
            <v>Poles</v>
          </cell>
          <cell r="CD510">
            <v>0</v>
          </cell>
        </row>
        <row r="511">
          <cell r="E511" t="str">
            <v>Distribution Joint Pole Operations</v>
          </cell>
          <cell r="I511" t="str">
            <v>Poles</v>
          </cell>
          <cell r="CD511">
            <v>0</v>
          </cell>
        </row>
        <row r="512">
          <cell r="E512" t="str">
            <v>Distribution Line Rents</v>
          </cell>
          <cell r="I512" t="str">
            <v>Capital Related Expense &amp; Other</v>
          </cell>
          <cell r="CD512">
            <v>-9.2100866581342094E-15</v>
          </cell>
        </row>
        <row r="513">
          <cell r="E513" t="str">
            <v>Distribution Line Rents</v>
          </cell>
          <cell r="I513" t="str">
            <v>Capital Related Expense &amp; Other</v>
          </cell>
          <cell r="CD513">
            <v>1.1889835788825914E-5</v>
          </cell>
        </row>
        <row r="514">
          <cell r="E514" t="str">
            <v>Distribution Line Rents</v>
          </cell>
          <cell r="I514" t="str">
            <v>Capital Related Expense &amp; Other</v>
          </cell>
          <cell r="CD514">
            <v>2863.0000200000004</v>
          </cell>
        </row>
        <row r="515">
          <cell r="E515" t="str">
            <v>Distribution Overhead Detail Inspections</v>
          </cell>
          <cell r="I515" t="str">
            <v>Inspections &amp; Maintenance</v>
          </cell>
          <cell r="CD515">
            <v>956.36344699265965</v>
          </cell>
        </row>
        <row r="516">
          <cell r="E516" t="str">
            <v>Distribution Overhead Detail Inspections</v>
          </cell>
          <cell r="I516" t="str">
            <v>Inspections &amp; Maintenance</v>
          </cell>
          <cell r="CD516">
            <v>393.27963415295494</v>
          </cell>
        </row>
        <row r="517">
          <cell r="E517" t="str">
            <v>Distribution Overhead Detail Inspections</v>
          </cell>
          <cell r="I517" t="str">
            <v>Inspections &amp; Maintenance</v>
          </cell>
          <cell r="CD517">
            <v>0</v>
          </cell>
        </row>
        <row r="518">
          <cell r="E518" t="str">
            <v>Distribution Overhead Detail Inspections</v>
          </cell>
          <cell r="I518" t="str">
            <v>Inspections &amp; Maintenance</v>
          </cell>
          <cell r="CD518">
            <v>3223.1746063790893</v>
          </cell>
        </row>
        <row r="519">
          <cell r="E519" t="str">
            <v>Distribution Overhead Detail Inspections</v>
          </cell>
          <cell r="I519" t="str">
            <v>Inspections &amp; Maintenance</v>
          </cell>
          <cell r="CD519">
            <v>1213.5896746191931</v>
          </cell>
        </row>
        <row r="520">
          <cell r="E520" t="str">
            <v>Distribution Overhead Detail Inspections</v>
          </cell>
          <cell r="I520" t="str">
            <v>Inspections &amp; Maintenance</v>
          </cell>
          <cell r="CD520">
            <v>0</v>
          </cell>
        </row>
        <row r="521">
          <cell r="E521" t="str">
            <v>Distribution Overhead Detail Inspections</v>
          </cell>
          <cell r="I521" t="str">
            <v>Inspections &amp; Maintenance</v>
          </cell>
          <cell r="CD521">
            <v>85.005145297700878</v>
          </cell>
        </row>
        <row r="522">
          <cell r="E522" t="str">
            <v>Distribution Overhead Detail Inspections</v>
          </cell>
          <cell r="I522" t="str">
            <v>Inspections &amp; Maintenance</v>
          </cell>
          <cell r="CD522">
            <v>154.85187287180202</v>
          </cell>
        </row>
        <row r="523">
          <cell r="E523" t="str">
            <v>Distribution Overhead Detail Inspections</v>
          </cell>
          <cell r="I523" t="str">
            <v>Inspections &amp; Maintenance</v>
          </cell>
          <cell r="CD523">
            <v>0</v>
          </cell>
        </row>
        <row r="524">
          <cell r="E524" t="str">
            <v>Distribution Pole Loading Assessments</v>
          </cell>
          <cell r="I524" t="str">
            <v>Poles</v>
          </cell>
          <cell r="CD524">
            <v>177.12295570635095</v>
          </cell>
        </row>
        <row r="525">
          <cell r="E525" t="str">
            <v>Distribution Pole Loading Assessments</v>
          </cell>
          <cell r="I525" t="str">
            <v>Poles</v>
          </cell>
          <cell r="CD525">
            <v>1038.8708379585501</v>
          </cell>
        </row>
        <row r="526">
          <cell r="E526" t="str">
            <v>Distribution Pole Loading Assessments</v>
          </cell>
          <cell r="I526" t="str">
            <v>Poles</v>
          </cell>
          <cell r="CD526">
            <v>0</v>
          </cell>
        </row>
        <row r="527">
          <cell r="E527" t="str">
            <v>Distribution Pole Loading Assessments</v>
          </cell>
          <cell r="I527" t="str">
            <v>Poles</v>
          </cell>
          <cell r="CD527">
            <v>0</v>
          </cell>
        </row>
        <row r="528">
          <cell r="E528" t="str">
            <v>Distribution Pole Loading Assessments</v>
          </cell>
          <cell r="I528" t="str">
            <v>Poles</v>
          </cell>
          <cell r="CD528">
            <v>4.7559341653318114E-5</v>
          </cell>
        </row>
        <row r="529">
          <cell r="E529" t="str">
            <v>Distribution Pole Loading Assessments</v>
          </cell>
          <cell r="I529" t="str">
            <v>Poles</v>
          </cell>
          <cell r="CD529">
            <v>0</v>
          </cell>
        </row>
        <row r="530">
          <cell r="E530" t="str">
            <v>Distribution Pole Loading Assessments</v>
          </cell>
          <cell r="I530" t="str">
            <v>Poles</v>
          </cell>
          <cell r="CD530">
            <v>0</v>
          </cell>
        </row>
        <row r="531">
          <cell r="E531" t="str">
            <v>Distribution Pole Loading Assessments</v>
          </cell>
          <cell r="I531" t="str">
            <v>Poles</v>
          </cell>
          <cell r="CD531">
            <v>0</v>
          </cell>
        </row>
        <row r="532">
          <cell r="E532" t="str">
            <v>Distribution Pole Loading Assessments</v>
          </cell>
          <cell r="I532" t="str">
            <v>Poles</v>
          </cell>
          <cell r="CD532">
            <v>0</v>
          </cell>
        </row>
        <row r="533">
          <cell r="E533" t="str">
            <v>Distribution Pole Loading Assessments</v>
          </cell>
          <cell r="I533" t="str">
            <v>Poles</v>
          </cell>
          <cell r="CD533">
            <v>0</v>
          </cell>
        </row>
        <row r="534">
          <cell r="E534" t="str">
            <v>Distribution Pole Loading Assessments</v>
          </cell>
          <cell r="I534" t="str">
            <v>Poles</v>
          </cell>
          <cell r="CD534">
            <v>0</v>
          </cell>
        </row>
        <row r="535">
          <cell r="E535" t="str">
            <v>Distribution Pole Loading Assessments</v>
          </cell>
          <cell r="I535" t="str">
            <v>Poles</v>
          </cell>
          <cell r="CD535">
            <v>0</v>
          </cell>
        </row>
        <row r="536">
          <cell r="E536" t="str">
            <v>Distribution Pole Loading Repairs</v>
          </cell>
          <cell r="I536" t="str">
            <v>Poles</v>
          </cell>
          <cell r="CD536">
            <v>412.37157833093585</v>
          </cell>
        </row>
        <row r="537">
          <cell r="E537" t="str">
            <v>Distribution Pole Loading Repairs</v>
          </cell>
          <cell r="I537" t="str">
            <v>Poles</v>
          </cell>
          <cell r="CD537">
            <v>527.54098730183807</v>
          </cell>
        </row>
        <row r="538">
          <cell r="E538" t="str">
            <v>Distribution Pole Loading Repairs</v>
          </cell>
          <cell r="I538" t="str">
            <v>Poles</v>
          </cell>
          <cell r="CD538">
            <v>0</v>
          </cell>
        </row>
        <row r="539">
          <cell r="E539" t="str">
            <v>Distribution Pole Loading Work Order Related Expense</v>
          </cell>
          <cell r="I539" t="str">
            <v>Capital Related Expense &amp; Other</v>
          </cell>
          <cell r="CD539">
            <v>0</v>
          </cell>
        </row>
        <row r="540">
          <cell r="E540" t="str">
            <v>Distribution Pole Loading Work Order Related Expense</v>
          </cell>
          <cell r="I540" t="str">
            <v>Capital Related Expense &amp; Other</v>
          </cell>
          <cell r="CD540">
            <v>0</v>
          </cell>
        </row>
        <row r="541">
          <cell r="E541" t="str">
            <v>Distribution Pole Loading Work Order Related Expense</v>
          </cell>
          <cell r="I541" t="str">
            <v>Capital Related Expense &amp; Other</v>
          </cell>
          <cell r="CD541">
            <v>0</v>
          </cell>
        </row>
        <row r="542">
          <cell r="E542" t="str">
            <v>Distribution Pole Loading Work Order Related Expense</v>
          </cell>
          <cell r="I542" t="str">
            <v>Capital Related Expense &amp; Other</v>
          </cell>
          <cell r="CD542">
            <v>0</v>
          </cell>
        </row>
        <row r="543">
          <cell r="E543" t="str">
            <v>Distribution Pole Loading Work Order Related Expense</v>
          </cell>
          <cell r="I543" t="str">
            <v>Capital Related Expense &amp; Other</v>
          </cell>
          <cell r="CD543">
            <v>2981.7646113661549</v>
          </cell>
        </row>
        <row r="544">
          <cell r="E544" t="str">
            <v>Distribution Pole Loading Work Order Related Expense</v>
          </cell>
          <cell r="I544" t="str">
            <v>Capital Related Expense &amp; Other</v>
          </cell>
          <cell r="CD544">
            <v>0</v>
          </cell>
        </row>
        <row r="545">
          <cell r="E545" t="str">
            <v>Distribution Preventive and Breakdown O&amp;M Maintenance</v>
          </cell>
          <cell r="I545" t="str">
            <v>Inspections &amp; Maintenance</v>
          </cell>
          <cell r="CD545">
            <v>28.909300004326123</v>
          </cell>
        </row>
        <row r="546">
          <cell r="E546" t="str">
            <v>Distribution Preventive and Breakdown O&amp;M Maintenance</v>
          </cell>
          <cell r="I546" t="str">
            <v>Inspections &amp; Maintenance</v>
          </cell>
          <cell r="CD546">
            <v>13.957994211048728</v>
          </cell>
        </row>
        <row r="547">
          <cell r="E547" t="str">
            <v>Distribution Preventive and Breakdown O&amp;M Maintenance</v>
          </cell>
          <cell r="I547" t="str">
            <v>Inspections &amp; Maintenance</v>
          </cell>
          <cell r="CD547">
            <v>0</v>
          </cell>
        </row>
        <row r="548">
          <cell r="E548" t="str">
            <v>Distribution Preventive and Breakdown O&amp;M Maintenance</v>
          </cell>
          <cell r="I548" t="str">
            <v>Inspections &amp; Maintenance</v>
          </cell>
          <cell r="CD548">
            <v>24150.122983479494</v>
          </cell>
        </row>
        <row r="549">
          <cell r="E549" t="str">
            <v>Distribution Preventive and Breakdown O&amp;M Maintenance</v>
          </cell>
          <cell r="I549" t="str">
            <v>Inspections &amp; Maintenance</v>
          </cell>
          <cell r="CD549">
            <v>26302.301268386196</v>
          </cell>
        </row>
        <row r="550">
          <cell r="E550" t="str">
            <v>Distribution Preventive and Breakdown O&amp;M Maintenance</v>
          </cell>
          <cell r="I550" t="str">
            <v>Inspections &amp; Maintenance</v>
          </cell>
          <cell r="CD550">
            <v>0</v>
          </cell>
        </row>
        <row r="551">
          <cell r="E551" t="str">
            <v>Distribution Preventive and Breakdown O&amp;M Maintenance</v>
          </cell>
          <cell r="I551" t="str">
            <v>Inspections &amp; Maintenance</v>
          </cell>
          <cell r="CD551">
            <v>32421.137408230727</v>
          </cell>
        </row>
        <row r="552">
          <cell r="E552" t="str">
            <v>Distribution Preventive and Breakdown O&amp;M Maintenance</v>
          </cell>
          <cell r="I552" t="str">
            <v>Inspections &amp; Maintenance</v>
          </cell>
          <cell r="CD552">
            <v>41434.30582712972</v>
          </cell>
        </row>
        <row r="553">
          <cell r="E553" t="str">
            <v>Distribution Preventive and Breakdown O&amp;M Maintenance</v>
          </cell>
          <cell r="I553" t="str">
            <v>Inspections &amp; Maintenance</v>
          </cell>
          <cell r="CD553">
            <v>0</v>
          </cell>
        </row>
        <row r="554">
          <cell r="E554" t="str">
            <v>Distribution Preventive and Breakdown O&amp;M Maintenance</v>
          </cell>
          <cell r="I554" t="str">
            <v>Inspections &amp; Maintenance</v>
          </cell>
          <cell r="CD554">
            <v>3714.2149600670041</v>
          </cell>
        </row>
        <row r="555">
          <cell r="E555" t="str">
            <v>Distribution Preventive and Breakdown O&amp;M Maintenance</v>
          </cell>
          <cell r="I555" t="str">
            <v>Inspections &amp; Maintenance</v>
          </cell>
          <cell r="CD555">
            <v>1843.6183904110258</v>
          </cell>
        </row>
        <row r="556">
          <cell r="E556" t="str">
            <v>Distribution Preventive and Breakdown O&amp;M Maintenance</v>
          </cell>
          <cell r="I556" t="str">
            <v>Inspections &amp; Maintenance</v>
          </cell>
          <cell r="CD556">
            <v>0</v>
          </cell>
        </row>
        <row r="557">
          <cell r="E557" t="str">
            <v>Distribution Preventive and Breakdown O&amp;M Maintenance</v>
          </cell>
          <cell r="I557" t="str">
            <v>Inspections &amp; Maintenance</v>
          </cell>
          <cell r="CD557">
            <v>27.65236189441546</v>
          </cell>
        </row>
        <row r="558">
          <cell r="E558" t="str">
            <v>Distribution Preventive and Breakdown O&amp;M Maintenance</v>
          </cell>
          <cell r="I558" t="str">
            <v>Inspections &amp; Maintenance</v>
          </cell>
          <cell r="CD558">
            <v>830.50065555739764</v>
          </cell>
        </row>
        <row r="559">
          <cell r="E559" t="str">
            <v>Distribution Preventive and Breakdown O&amp;M Maintenance</v>
          </cell>
          <cell r="I559" t="str">
            <v>Inspections &amp; Maintenance</v>
          </cell>
          <cell r="CD559">
            <v>0</v>
          </cell>
        </row>
        <row r="560">
          <cell r="E560" t="str">
            <v>Distribution Request for Attachment Inspections</v>
          </cell>
          <cell r="I560" t="str">
            <v>Poles</v>
          </cell>
          <cell r="CD560">
            <v>966.90391145329613</v>
          </cell>
        </row>
        <row r="561">
          <cell r="E561" t="str">
            <v>Distribution Request for Attachment Inspections</v>
          </cell>
          <cell r="I561" t="str">
            <v>Poles</v>
          </cell>
          <cell r="CD561">
            <v>2689.9146068097002</v>
          </cell>
        </row>
        <row r="562">
          <cell r="E562" t="str">
            <v>Distribution Request for Attachment Inspections</v>
          </cell>
          <cell r="I562" t="str">
            <v>Poles</v>
          </cell>
          <cell r="CD562">
            <v>0</v>
          </cell>
        </row>
        <row r="563">
          <cell r="E563" t="str">
            <v>Distribution Routine Vegetation Management</v>
          </cell>
          <cell r="I563" t="str">
            <v>Wildfire Management</v>
          </cell>
          <cell r="CD563">
            <v>-8.3393490230961902</v>
          </cell>
        </row>
        <row r="564">
          <cell r="E564" t="str">
            <v>Distribution Routine Vegetation Management</v>
          </cell>
          <cell r="I564" t="str">
            <v>Wildfire Management</v>
          </cell>
          <cell r="CD564">
            <v>1339.5239577566792</v>
          </cell>
        </row>
        <row r="565">
          <cell r="E565" t="str">
            <v>Distribution Routine Vegetation Management</v>
          </cell>
          <cell r="I565" t="str">
            <v>Wildfire Management</v>
          </cell>
          <cell r="CD565">
            <v>0</v>
          </cell>
        </row>
        <row r="566">
          <cell r="E566" t="str">
            <v>Distribution Routine Vegetation Management</v>
          </cell>
          <cell r="I566" t="str">
            <v>Wildfire Management</v>
          </cell>
          <cell r="CD566">
            <v>0</v>
          </cell>
        </row>
        <row r="567">
          <cell r="E567" t="str">
            <v>Distribution Routine Vegetation Management</v>
          </cell>
          <cell r="I567" t="str">
            <v>Wildfire Management</v>
          </cell>
          <cell r="CD567">
            <v>16405.581051653822</v>
          </cell>
        </row>
        <row r="568">
          <cell r="E568" t="str">
            <v>Distribution Routine Vegetation Management</v>
          </cell>
          <cell r="I568" t="str">
            <v>Wildfire Management</v>
          </cell>
          <cell r="CD568">
            <v>0</v>
          </cell>
        </row>
        <row r="569">
          <cell r="E569" t="str">
            <v>Distribution Routine Vegetation Management</v>
          </cell>
          <cell r="I569" t="str">
            <v>Vegetation Management</v>
          </cell>
          <cell r="CD569">
            <v>5502.512777250683</v>
          </cell>
        </row>
        <row r="570">
          <cell r="E570" t="str">
            <v>Distribution Routine Vegetation Management</v>
          </cell>
          <cell r="I570" t="str">
            <v>Vegetation Management</v>
          </cell>
          <cell r="CD570">
            <v>2172.377012549407</v>
          </cell>
        </row>
        <row r="571">
          <cell r="E571" t="str">
            <v>Distribution Routine Vegetation Management</v>
          </cell>
          <cell r="I571" t="str">
            <v>Vegetation Management</v>
          </cell>
          <cell r="CD571">
            <v>0</v>
          </cell>
        </row>
        <row r="572">
          <cell r="E572" t="str">
            <v>Distribution Routine Vegetation Management</v>
          </cell>
          <cell r="I572" t="str">
            <v>Vegetation Management</v>
          </cell>
          <cell r="CD572">
            <v>0</v>
          </cell>
        </row>
        <row r="573">
          <cell r="E573" t="str">
            <v>Distribution Routine Vegetation Management</v>
          </cell>
          <cell r="I573" t="str">
            <v>Vegetation Management</v>
          </cell>
          <cell r="CD573">
            <v>8.3228847893306452E-5</v>
          </cell>
        </row>
        <row r="574">
          <cell r="E574" t="str">
            <v>Distribution Routine Vegetation Management</v>
          </cell>
          <cell r="I574" t="str">
            <v>Vegetation Management</v>
          </cell>
          <cell r="CD574">
            <v>0</v>
          </cell>
        </row>
        <row r="575">
          <cell r="E575" t="str">
            <v>Distribution Routine Vegetation Management</v>
          </cell>
          <cell r="I575" t="str">
            <v>Vegetation Management</v>
          </cell>
          <cell r="CD575">
            <v>27465.198075408709</v>
          </cell>
        </row>
        <row r="576">
          <cell r="E576" t="str">
            <v>Distribution Routine Vegetation Management</v>
          </cell>
          <cell r="I576" t="str">
            <v>Vegetation Management</v>
          </cell>
          <cell r="CD576">
            <v>359364.66059731221</v>
          </cell>
        </row>
        <row r="577">
          <cell r="E577" t="str">
            <v>Distribution Routine Vegetation Management</v>
          </cell>
          <cell r="I577" t="str">
            <v>Vegetation Management</v>
          </cell>
          <cell r="CD577">
            <v>0</v>
          </cell>
        </row>
        <row r="578">
          <cell r="E578" t="str">
            <v>Distribution Routine Vegetation Management</v>
          </cell>
          <cell r="I578" t="str">
            <v>Vegetation Management</v>
          </cell>
          <cell r="CD578">
            <v>0</v>
          </cell>
        </row>
        <row r="579">
          <cell r="E579" t="str">
            <v>Distribution Routine Vegetation Management</v>
          </cell>
          <cell r="I579" t="str">
            <v>Vegetation Management</v>
          </cell>
          <cell r="CD579">
            <v>0</v>
          </cell>
        </row>
        <row r="580">
          <cell r="E580" t="str">
            <v>Distribution Routine Vegetation Management</v>
          </cell>
          <cell r="I580" t="str">
            <v>Vegetation Management</v>
          </cell>
          <cell r="CD580">
            <v>0</v>
          </cell>
        </row>
        <row r="581">
          <cell r="E581" t="str">
            <v>Distribution Routine Vegetation Management</v>
          </cell>
          <cell r="I581" t="str">
            <v>Vegetation Management</v>
          </cell>
          <cell r="CD581">
            <v>0</v>
          </cell>
        </row>
        <row r="582">
          <cell r="E582" t="str">
            <v>Distribution Routine Vegetation Management</v>
          </cell>
          <cell r="I582" t="str">
            <v>Vegetation Management</v>
          </cell>
          <cell r="CD582">
            <v>0</v>
          </cell>
        </row>
        <row r="583">
          <cell r="E583" t="str">
            <v>Distribution Routine Vegetation Management</v>
          </cell>
          <cell r="I583" t="str">
            <v>Vegetation Management</v>
          </cell>
          <cell r="CD583">
            <v>0</v>
          </cell>
        </row>
        <row r="584">
          <cell r="E584" t="str">
            <v>Distribution Storm Response O&amp;M</v>
          </cell>
          <cell r="I584" t="str">
            <v>Emergency Management</v>
          </cell>
          <cell r="CD584">
            <v>0</v>
          </cell>
        </row>
        <row r="585">
          <cell r="E585" t="str">
            <v>Distribution Storm Response O&amp;M</v>
          </cell>
          <cell r="I585" t="str">
            <v>Emergency Management</v>
          </cell>
          <cell r="CD585">
            <v>0</v>
          </cell>
        </row>
        <row r="586">
          <cell r="E586" t="str">
            <v>Distribution Storm Response O&amp;M</v>
          </cell>
          <cell r="I586" t="str">
            <v>Emergency Management</v>
          </cell>
          <cell r="CD586">
            <v>0</v>
          </cell>
        </row>
        <row r="587">
          <cell r="E587" t="str">
            <v>Distribution Storm Response O&amp;M</v>
          </cell>
          <cell r="I587" t="str">
            <v>Emergency Management</v>
          </cell>
          <cell r="CD587">
            <v>5928.5324773155744</v>
          </cell>
        </row>
        <row r="588">
          <cell r="E588" t="str">
            <v>Distribution Storm Response O&amp;M</v>
          </cell>
          <cell r="I588" t="str">
            <v>Emergency Management</v>
          </cell>
          <cell r="CD588">
            <v>10981.874469272894</v>
          </cell>
        </row>
        <row r="589">
          <cell r="E589" t="str">
            <v>Distribution Storm Response O&amp;M</v>
          </cell>
          <cell r="I589" t="str">
            <v>Emergency Management</v>
          </cell>
          <cell r="CD589">
            <v>0</v>
          </cell>
        </row>
        <row r="590">
          <cell r="E590" t="str">
            <v>Distribution Support Activities</v>
          </cell>
          <cell r="I590" t="str">
            <v>Capital Related Expense &amp; Other</v>
          </cell>
          <cell r="CD590">
            <v>4.809776412382182</v>
          </cell>
        </row>
        <row r="591">
          <cell r="E591" t="str">
            <v>Distribution Support Activities</v>
          </cell>
          <cell r="I591" t="str">
            <v>Capital Related Expense &amp; Other</v>
          </cell>
          <cell r="CD591">
            <v>4.3823948512881925</v>
          </cell>
        </row>
        <row r="592">
          <cell r="E592" t="str">
            <v>Distribution Support Activities</v>
          </cell>
          <cell r="I592" t="str">
            <v>Capital Related Expense &amp; Other</v>
          </cell>
          <cell r="CD592">
            <v>0</v>
          </cell>
        </row>
        <row r="593">
          <cell r="E593" t="str">
            <v>Distribution Support Activities</v>
          </cell>
          <cell r="I593" t="str">
            <v>Capital Related Expense &amp; Other</v>
          </cell>
          <cell r="CD593">
            <v>814.87410411728774</v>
          </cell>
        </row>
        <row r="594">
          <cell r="E594" t="str">
            <v>Distribution Support Activities</v>
          </cell>
          <cell r="I594" t="str">
            <v>Capital Related Expense &amp; Other</v>
          </cell>
          <cell r="CD594">
            <v>126.73031261644967</v>
          </cell>
        </row>
        <row r="595">
          <cell r="E595" t="str">
            <v>Distribution Support Activities</v>
          </cell>
          <cell r="I595" t="str">
            <v>Capital Related Expense &amp; Other</v>
          </cell>
          <cell r="CD595">
            <v>0</v>
          </cell>
        </row>
        <row r="596">
          <cell r="E596" t="str">
            <v>Distribution Support Activities</v>
          </cell>
          <cell r="I596" t="str">
            <v>Capital Related Expense &amp; Other</v>
          </cell>
          <cell r="CD596">
            <v>85.727098189742478</v>
          </cell>
        </row>
        <row r="597">
          <cell r="E597" t="str">
            <v>Distribution Support Activities</v>
          </cell>
          <cell r="I597" t="str">
            <v>Capital Related Expense &amp; Other</v>
          </cell>
          <cell r="CD597">
            <v>326.51630593344362</v>
          </cell>
        </row>
        <row r="598">
          <cell r="E598" t="str">
            <v>Distribution Support Activities</v>
          </cell>
          <cell r="I598" t="str">
            <v>Capital Related Expense &amp; Other</v>
          </cell>
          <cell r="CD598">
            <v>0</v>
          </cell>
        </row>
        <row r="599">
          <cell r="E599" t="str">
            <v>Distribution Support Activities</v>
          </cell>
          <cell r="I599" t="str">
            <v>Capital Related Expense &amp; Other</v>
          </cell>
          <cell r="CD599">
            <v>0</v>
          </cell>
        </row>
        <row r="600">
          <cell r="E600" t="str">
            <v>Distribution Support Activities</v>
          </cell>
          <cell r="I600" t="str">
            <v>Capital Related Expense &amp; Other</v>
          </cell>
          <cell r="CD600">
            <v>0</v>
          </cell>
        </row>
        <row r="601">
          <cell r="E601" t="str">
            <v>Distribution Support Activities</v>
          </cell>
          <cell r="I601" t="str">
            <v>Capital Related Expense &amp; Other</v>
          </cell>
          <cell r="CD601">
            <v>0</v>
          </cell>
        </row>
        <row r="602">
          <cell r="E602" t="str">
            <v>Distribution Support Activities</v>
          </cell>
          <cell r="I602" t="str">
            <v>Capital Related Expense &amp; Other</v>
          </cell>
          <cell r="CD602">
            <v>0</v>
          </cell>
        </row>
        <row r="603">
          <cell r="E603" t="str">
            <v>Distribution Support Activities</v>
          </cell>
          <cell r="I603" t="str">
            <v>Capital Related Expense &amp; Other</v>
          </cell>
          <cell r="CD603">
            <v>0</v>
          </cell>
        </row>
        <row r="604">
          <cell r="E604" t="str">
            <v>Distribution Support Activities</v>
          </cell>
          <cell r="I604" t="str">
            <v>Capital Related Expense &amp; Other</v>
          </cell>
          <cell r="CD604">
            <v>0</v>
          </cell>
        </row>
        <row r="605">
          <cell r="E605" t="str">
            <v>Distribution Support Activities</v>
          </cell>
          <cell r="I605" t="str">
            <v>Capital Related Expense &amp; Other</v>
          </cell>
          <cell r="CD605">
            <v>8221.8968100289167</v>
          </cell>
        </row>
        <row r="606">
          <cell r="E606" t="str">
            <v>Distribution Support Activities</v>
          </cell>
          <cell r="I606" t="str">
            <v>Capital Related Expense &amp; Other</v>
          </cell>
          <cell r="CD606">
            <v>2411.4406670932403</v>
          </cell>
        </row>
        <row r="607">
          <cell r="E607" t="str">
            <v>Distribution Support Activities</v>
          </cell>
          <cell r="I607" t="str">
            <v>Capital Related Expense &amp; Other</v>
          </cell>
          <cell r="CD607">
            <v>0</v>
          </cell>
        </row>
        <row r="608">
          <cell r="E608" t="str">
            <v>Distribution Support Activities</v>
          </cell>
          <cell r="I608" t="str">
            <v>Capital Related Expense &amp; Other</v>
          </cell>
          <cell r="CD608">
            <v>0</v>
          </cell>
        </row>
        <row r="609">
          <cell r="E609" t="str">
            <v>Distribution Support Activities</v>
          </cell>
          <cell r="I609" t="str">
            <v>Capital Related Expense &amp; Other</v>
          </cell>
          <cell r="CD609">
            <v>0</v>
          </cell>
        </row>
        <row r="610">
          <cell r="E610" t="str">
            <v>Distribution Support Activities</v>
          </cell>
          <cell r="I610" t="str">
            <v>Capital Related Expense &amp; Other</v>
          </cell>
          <cell r="CD610">
            <v>0</v>
          </cell>
        </row>
        <row r="611">
          <cell r="E611" t="str">
            <v>Distribution Support Activities</v>
          </cell>
          <cell r="I611" t="str">
            <v>Capital Related Expense &amp; Other</v>
          </cell>
          <cell r="CD611">
            <v>0</v>
          </cell>
        </row>
        <row r="612">
          <cell r="E612" t="str">
            <v>Distribution Support Activities</v>
          </cell>
          <cell r="I612" t="str">
            <v>Capital Related Expense &amp; Other</v>
          </cell>
          <cell r="CD612">
            <v>0</v>
          </cell>
        </row>
        <row r="613">
          <cell r="E613" t="str">
            <v>Distribution Support Activities</v>
          </cell>
          <cell r="I613" t="str">
            <v>Capital Related Expense &amp; Other</v>
          </cell>
          <cell r="CD613">
            <v>0</v>
          </cell>
        </row>
        <row r="614">
          <cell r="E614" t="str">
            <v>Distribution Support Activities</v>
          </cell>
          <cell r="I614" t="str">
            <v>Capital Related Expense &amp; Other</v>
          </cell>
          <cell r="CD614">
            <v>1001.8840235571773</v>
          </cell>
        </row>
        <row r="615">
          <cell r="E615" t="str">
            <v>Distribution Support Activities</v>
          </cell>
          <cell r="I615" t="str">
            <v>Capital Related Expense &amp; Other</v>
          </cell>
          <cell r="CD615">
            <v>1089.0635942079334</v>
          </cell>
        </row>
        <row r="616">
          <cell r="E616" t="str">
            <v>Distribution Support Activities</v>
          </cell>
          <cell r="I616" t="str">
            <v>Capital Related Expense &amp; Other</v>
          </cell>
          <cell r="CD616">
            <v>0</v>
          </cell>
        </row>
        <row r="617">
          <cell r="E617" t="str">
            <v>Distribution Support Activities</v>
          </cell>
          <cell r="I617" t="str">
            <v>Capital Related Expense &amp; Other</v>
          </cell>
          <cell r="CD617">
            <v>0</v>
          </cell>
        </row>
        <row r="618">
          <cell r="E618" t="str">
            <v>Distribution Support Activities</v>
          </cell>
          <cell r="I618" t="str">
            <v>Capital Related Expense &amp; Other</v>
          </cell>
          <cell r="CD618">
            <v>0</v>
          </cell>
        </row>
        <row r="619">
          <cell r="E619" t="str">
            <v>Distribution Support Activities</v>
          </cell>
          <cell r="I619" t="str">
            <v>Capital Related Expense &amp; Other</v>
          </cell>
          <cell r="CD619">
            <v>0</v>
          </cell>
        </row>
        <row r="620">
          <cell r="E620" t="str">
            <v>Distribution Support Activities</v>
          </cell>
          <cell r="I620" t="str">
            <v>Capital Related Expense &amp; Other</v>
          </cell>
          <cell r="CD620">
            <v>0</v>
          </cell>
        </row>
        <row r="621">
          <cell r="E621" t="str">
            <v>Distribution Support Activities</v>
          </cell>
          <cell r="I621" t="str">
            <v>Capital Related Expense &amp; Other</v>
          </cell>
          <cell r="CD621">
            <v>0</v>
          </cell>
        </row>
        <row r="622">
          <cell r="E622" t="str">
            <v>Distribution Support Activities</v>
          </cell>
          <cell r="I622" t="str">
            <v>Capital Related Expense &amp; Other</v>
          </cell>
          <cell r="CD622">
            <v>0</v>
          </cell>
        </row>
        <row r="623">
          <cell r="E623" t="str">
            <v>Distribution Support Activities</v>
          </cell>
          <cell r="I623" t="str">
            <v>Capital Related Expense &amp; Other</v>
          </cell>
          <cell r="CD623">
            <v>0</v>
          </cell>
        </row>
        <row r="624">
          <cell r="E624" t="str">
            <v>Distribution Support Activities</v>
          </cell>
          <cell r="I624" t="str">
            <v>Capital Related Expense &amp; Other</v>
          </cell>
          <cell r="CD624">
            <v>0</v>
          </cell>
        </row>
        <row r="625">
          <cell r="E625" t="str">
            <v>Distribution Support Activities</v>
          </cell>
          <cell r="I625" t="str">
            <v>Capital Related Expense &amp; Other</v>
          </cell>
          <cell r="CD625">
            <v>0</v>
          </cell>
        </row>
        <row r="626">
          <cell r="E626" t="str">
            <v>Distribution Underground Detail Inspections</v>
          </cell>
          <cell r="I626" t="str">
            <v>Inspections &amp; Maintenance</v>
          </cell>
          <cell r="CD626">
            <v>6805.0346965086437</v>
          </cell>
        </row>
        <row r="627">
          <cell r="E627" t="str">
            <v>Distribution Underground Detail Inspections</v>
          </cell>
          <cell r="I627" t="str">
            <v>Inspections &amp; Maintenance</v>
          </cell>
          <cell r="CD627">
            <v>884.8276641322251</v>
          </cell>
        </row>
        <row r="628">
          <cell r="E628" t="str">
            <v>Distribution Underground Detail Inspections</v>
          </cell>
          <cell r="I628" t="str">
            <v>Inspections &amp; Maintenance</v>
          </cell>
          <cell r="CD628">
            <v>0</v>
          </cell>
        </row>
        <row r="629">
          <cell r="E629" t="str">
            <v>Distribution Work Order Related Expense</v>
          </cell>
          <cell r="I629" t="str">
            <v>Capital Related Expense &amp; Other</v>
          </cell>
          <cell r="CD629">
            <v>154.68834311630346</v>
          </cell>
        </row>
        <row r="630">
          <cell r="E630" t="str">
            <v>Distribution Work Order Related Expense</v>
          </cell>
          <cell r="I630" t="str">
            <v>Capital Related Expense &amp; Other</v>
          </cell>
          <cell r="CD630">
            <v>2376.7440173598488</v>
          </cell>
        </row>
        <row r="631">
          <cell r="E631" t="str">
            <v>Distribution Work Order Related Expense</v>
          </cell>
          <cell r="I631" t="str">
            <v>Capital Related Expense &amp; Other</v>
          </cell>
          <cell r="CD631">
            <v>0</v>
          </cell>
        </row>
        <row r="632">
          <cell r="E632" t="str">
            <v>Distribution Work Order Related Expense</v>
          </cell>
          <cell r="I632" t="str">
            <v>Capital Related Expense &amp; Other</v>
          </cell>
          <cell r="CD632">
            <v>0</v>
          </cell>
        </row>
        <row r="633">
          <cell r="E633" t="str">
            <v>Distribution Work Order Related Expense</v>
          </cell>
          <cell r="I633" t="str">
            <v>Capital Related Expense &amp; Other</v>
          </cell>
          <cell r="CD633">
            <v>0</v>
          </cell>
        </row>
        <row r="634">
          <cell r="E634" t="str">
            <v>Distribution Work Order Related Expense</v>
          </cell>
          <cell r="I634" t="str">
            <v>Capital Related Expense &amp; Other</v>
          </cell>
          <cell r="CD634">
            <v>0</v>
          </cell>
        </row>
        <row r="635">
          <cell r="E635" t="str">
            <v>Distribution Work Order Related Expense</v>
          </cell>
          <cell r="I635" t="str">
            <v>Capital Related Expense &amp; Other</v>
          </cell>
          <cell r="CD635">
            <v>0</v>
          </cell>
        </row>
        <row r="636">
          <cell r="E636" t="str">
            <v>Distribution Work Order Related Expense</v>
          </cell>
          <cell r="I636" t="str">
            <v>Capital Related Expense &amp; Other</v>
          </cell>
          <cell r="CD636">
            <v>0</v>
          </cell>
        </row>
        <row r="637">
          <cell r="E637" t="str">
            <v>Distribution Work Order Related Expense</v>
          </cell>
          <cell r="I637" t="str">
            <v>Capital Related Expense &amp; Other</v>
          </cell>
          <cell r="CD637">
            <v>0</v>
          </cell>
        </row>
        <row r="638">
          <cell r="E638" t="str">
            <v>Distribution Work Order Related Expense</v>
          </cell>
          <cell r="I638" t="str">
            <v>Capital Related Expense &amp; Other</v>
          </cell>
          <cell r="CD638">
            <v>0</v>
          </cell>
        </row>
        <row r="639">
          <cell r="E639" t="str">
            <v>Distribution Work Order Related Expense</v>
          </cell>
          <cell r="I639" t="str">
            <v>Capital Related Expense &amp; Other</v>
          </cell>
          <cell r="CD639">
            <v>0</v>
          </cell>
        </row>
        <row r="640">
          <cell r="E640" t="str">
            <v>Distribution Work Order Related Expense</v>
          </cell>
          <cell r="I640" t="str">
            <v>Capital Related Expense &amp; Other</v>
          </cell>
          <cell r="CD640">
            <v>0</v>
          </cell>
        </row>
        <row r="641">
          <cell r="E641" t="str">
            <v>Distribution Work Order Related Expense</v>
          </cell>
          <cell r="I641" t="str">
            <v>Capital Related Expense &amp; Other</v>
          </cell>
          <cell r="CD641">
            <v>90.916081780199207</v>
          </cell>
        </row>
        <row r="642">
          <cell r="E642" t="str">
            <v>Distribution Work Order Related Expense</v>
          </cell>
          <cell r="I642" t="str">
            <v>Capital Related Expense &amp; Other</v>
          </cell>
          <cell r="CD642">
            <v>575.81509081195725</v>
          </cell>
        </row>
        <row r="643">
          <cell r="E643" t="str">
            <v>Distribution Work Order Related Expense</v>
          </cell>
          <cell r="I643" t="str">
            <v>Capital Related Expense &amp; Other</v>
          </cell>
          <cell r="CD643">
            <v>0</v>
          </cell>
        </row>
        <row r="644">
          <cell r="E644" t="str">
            <v>Distribution Work Order Related Expense</v>
          </cell>
          <cell r="I644" t="str">
            <v>Capital Related Expense &amp; Other</v>
          </cell>
          <cell r="CD644">
            <v>641.02792015956209</v>
          </cell>
        </row>
        <row r="645">
          <cell r="E645" t="str">
            <v>Distribution Work Order Related Expense</v>
          </cell>
          <cell r="I645" t="str">
            <v>Capital Related Expense &amp; Other</v>
          </cell>
          <cell r="CD645">
            <v>6211.0179579955966</v>
          </cell>
        </row>
        <row r="646">
          <cell r="E646" t="str">
            <v>Distribution Work Order Related Expense</v>
          </cell>
          <cell r="I646" t="str">
            <v>Capital Related Expense &amp; Other</v>
          </cell>
          <cell r="CD646">
            <v>0</v>
          </cell>
        </row>
        <row r="647">
          <cell r="E647" t="str">
            <v>Distribution Work Order Related Expense</v>
          </cell>
          <cell r="I647" t="str">
            <v>Capital Related Expense &amp; Other</v>
          </cell>
          <cell r="CD647">
            <v>865.37612559545346</v>
          </cell>
        </row>
        <row r="648">
          <cell r="E648" t="str">
            <v>Distribution Work Order Related Expense</v>
          </cell>
          <cell r="I648" t="str">
            <v>Capital Related Expense &amp; Other</v>
          </cell>
          <cell r="CD648">
            <v>9765.7597930454867</v>
          </cell>
        </row>
        <row r="649">
          <cell r="E649" t="str">
            <v>Distribution Work Order Related Expense</v>
          </cell>
          <cell r="I649" t="str">
            <v>Capital Related Expense &amp; Other</v>
          </cell>
          <cell r="CD649">
            <v>0</v>
          </cell>
        </row>
        <row r="650">
          <cell r="E650" t="str">
            <v>Distribution Work Order Related Expense</v>
          </cell>
          <cell r="I650" t="str">
            <v>Capital Related Expense &amp; Other</v>
          </cell>
          <cell r="CD650">
            <v>17.83781427371299</v>
          </cell>
        </row>
        <row r="651">
          <cell r="E651" t="str">
            <v>Distribution Work Order Related Expense</v>
          </cell>
          <cell r="I651" t="str">
            <v>Capital Related Expense &amp; Other</v>
          </cell>
          <cell r="CD651">
            <v>172.83261330388879</v>
          </cell>
        </row>
        <row r="652">
          <cell r="E652" t="str">
            <v>Distribution Work Order Related Expense</v>
          </cell>
          <cell r="I652" t="str">
            <v>Capital Related Expense &amp; Other</v>
          </cell>
          <cell r="CD652">
            <v>0</v>
          </cell>
        </row>
        <row r="653">
          <cell r="E653" t="str">
            <v>Distribution Work Order Write-Off</v>
          </cell>
          <cell r="I653" t="str">
            <v>Capital Related Expense &amp; Other</v>
          </cell>
          <cell r="CD653">
            <v>0</v>
          </cell>
        </row>
        <row r="654">
          <cell r="E654" t="str">
            <v>Distribution Work Order Write-Off</v>
          </cell>
          <cell r="I654" t="str">
            <v>Capital Related Expense &amp; Other</v>
          </cell>
          <cell r="CD654">
            <v>0</v>
          </cell>
        </row>
        <row r="655">
          <cell r="E655" t="str">
            <v>Distribution Work Order Write-Off</v>
          </cell>
          <cell r="I655" t="str">
            <v>Capital Related Expense &amp; Other</v>
          </cell>
          <cell r="CD655">
            <v>0</v>
          </cell>
        </row>
        <row r="656">
          <cell r="E656" t="str">
            <v>Distribution Work Order Write-Off</v>
          </cell>
          <cell r="I656" t="str">
            <v>Capital Related Expense &amp; Other</v>
          </cell>
          <cell r="CD656">
            <v>6233.6327383504658</v>
          </cell>
        </row>
        <row r="657">
          <cell r="E657" t="str">
            <v>Distribution Work Order Write-Off</v>
          </cell>
          <cell r="I657" t="str">
            <v>Capital Related Expense &amp; Other</v>
          </cell>
          <cell r="CD657">
            <v>1428.6483567600155</v>
          </cell>
        </row>
        <row r="658">
          <cell r="E658" t="str">
            <v>Distribution Work Order Write-Off</v>
          </cell>
          <cell r="I658" t="str">
            <v>Capital Related Expense &amp; Other</v>
          </cell>
          <cell r="CD658">
            <v>0</v>
          </cell>
        </row>
        <row r="659">
          <cell r="E659" t="str">
            <v>Distribution Work Order Write-Off</v>
          </cell>
          <cell r="I659" t="str">
            <v>Capital Related Expense &amp; Other</v>
          </cell>
          <cell r="CD659">
            <v>0</v>
          </cell>
        </row>
        <row r="660">
          <cell r="E660" t="str">
            <v>Distribution Work Order Write-Off</v>
          </cell>
          <cell r="I660" t="str">
            <v>Capital Related Expense &amp; Other</v>
          </cell>
          <cell r="CD660">
            <v>0</v>
          </cell>
        </row>
        <row r="661">
          <cell r="E661" t="str">
            <v>Distribution Work Order Write-Off</v>
          </cell>
          <cell r="I661" t="str">
            <v>Capital Related Expense &amp; Other</v>
          </cell>
          <cell r="CD661">
            <v>0</v>
          </cell>
        </row>
        <row r="662">
          <cell r="E662" t="str">
            <v>Distribution Work Order Write-Off</v>
          </cell>
          <cell r="I662" t="str">
            <v>Capital Related Expense &amp; Other</v>
          </cell>
          <cell r="CD662">
            <v>0</v>
          </cell>
        </row>
        <row r="663">
          <cell r="E663" t="str">
            <v>Distribution Work Order Write-Off</v>
          </cell>
          <cell r="I663" t="str">
            <v>Capital Related Expense &amp; Other</v>
          </cell>
          <cell r="CD663">
            <v>0</v>
          </cell>
        </row>
        <row r="664">
          <cell r="E664" t="str">
            <v>Distribution Work Order Write-Off</v>
          </cell>
          <cell r="I664" t="str">
            <v>Capital Related Expense &amp; Other</v>
          </cell>
          <cell r="CD664">
            <v>0</v>
          </cell>
        </row>
        <row r="665">
          <cell r="E665" t="str">
            <v>Distribution Work Order Write-Off</v>
          </cell>
          <cell r="I665" t="str">
            <v>Capital Related Expense &amp; Other</v>
          </cell>
          <cell r="CD665">
            <v>-8.930993123039234E-15</v>
          </cell>
        </row>
        <row r="666">
          <cell r="E666" t="str">
            <v>Distribution Work Order Write-Off</v>
          </cell>
          <cell r="I666" t="str">
            <v>Capital Related Expense &amp; Other</v>
          </cell>
          <cell r="CD666">
            <v>0</v>
          </cell>
        </row>
        <row r="667">
          <cell r="E667" t="str">
            <v>Distribution Work Order Write-Off</v>
          </cell>
          <cell r="I667" t="str">
            <v>Capital Related Expense &amp; Other</v>
          </cell>
          <cell r="CD667">
            <v>0</v>
          </cell>
        </row>
        <row r="668">
          <cell r="E668" t="str">
            <v>Education, Safety and Operations</v>
          </cell>
          <cell r="I668" t="str">
            <v>Policy &amp; External Engagement</v>
          </cell>
          <cell r="CD668">
            <v>7678.3779098788955</v>
          </cell>
        </row>
        <row r="669">
          <cell r="E669" t="str">
            <v>Education, Safety and Operations</v>
          </cell>
          <cell r="I669" t="str">
            <v>Policy &amp; External Engagement</v>
          </cell>
          <cell r="CD669">
            <v>1174.0944300831543</v>
          </cell>
        </row>
        <row r="670">
          <cell r="E670" t="str">
            <v>Education, Safety and Operations</v>
          </cell>
          <cell r="I670" t="str">
            <v>Policy &amp; External Engagement</v>
          </cell>
          <cell r="CD670">
            <v>0</v>
          </cell>
        </row>
        <row r="671">
          <cell r="E671" t="str">
            <v>Education, Safety and Operations</v>
          </cell>
          <cell r="I671" t="str">
            <v>Policy &amp; External Engagement</v>
          </cell>
          <cell r="CD671">
            <v>0</v>
          </cell>
        </row>
        <row r="672">
          <cell r="E672" t="str">
            <v>Education, Safety and Operations</v>
          </cell>
          <cell r="I672" t="str">
            <v>Policy &amp; External Engagement</v>
          </cell>
          <cell r="CD672">
            <v>0</v>
          </cell>
        </row>
        <row r="673">
          <cell r="E673" t="str">
            <v>Education, Safety and Operations</v>
          </cell>
          <cell r="I673" t="str">
            <v>Policy &amp; External Engagement</v>
          </cell>
          <cell r="CD673">
            <v>0</v>
          </cell>
        </row>
        <row r="674">
          <cell r="E674" t="str">
            <v>Education, Safety and Operations</v>
          </cell>
          <cell r="I674" t="str">
            <v>Policy &amp; External Engagement</v>
          </cell>
          <cell r="CD674">
            <v>0</v>
          </cell>
        </row>
        <row r="675">
          <cell r="E675" t="str">
            <v>Education, Safety and Operations</v>
          </cell>
          <cell r="I675" t="str">
            <v>Policy &amp; External Engagement</v>
          </cell>
          <cell r="CD675">
            <v>0</v>
          </cell>
        </row>
        <row r="676">
          <cell r="E676" t="str">
            <v>Education, Safety and Operations</v>
          </cell>
          <cell r="I676" t="str">
            <v>Policy &amp; External Engagement</v>
          </cell>
          <cell r="CD676">
            <v>0</v>
          </cell>
        </row>
        <row r="677">
          <cell r="E677" t="str">
            <v>Emergency Preparedness and Response</v>
          </cell>
          <cell r="I677" t="str">
            <v>Emergency Management</v>
          </cell>
          <cell r="CD677">
            <v>2456.7030259392736</v>
          </cell>
        </row>
        <row r="678">
          <cell r="E678" t="str">
            <v>Emergency Preparedness and Response</v>
          </cell>
          <cell r="I678" t="str">
            <v>Emergency Management</v>
          </cell>
          <cell r="CD678">
            <v>807.0074658308688</v>
          </cell>
        </row>
        <row r="679">
          <cell r="E679" t="str">
            <v>Emergency Preparedness and Response</v>
          </cell>
          <cell r="I679" t="str">
            <v>Emergency Management</v>
          </cell>
          <cell r="CD679">
            <v>0</v>
          </cell>
        </row>
        <row r="680">
          <cell r="E680" t="str">
            <v>Emergency Preparedness and Response</v>
          </cell>
          <cell r="I680" t="str">
            <v>Emergency Management</v>
          </cell>
          <cell r="CD680">
            <v>0</v>
          </cell>
        </row>
        <row r="681">
          <cell r="E681" t="str">
            <v>Emergency Preparedness and Response</v>
          </cell>
          <cell r="I681" t="str">
            <v>Emergency Management</v>
          </cell>
          <cell r="CD681">
            <v>0</v>
          </cell>
        </row>
        <row r="682">
          <cell r="E682" t="str">
            <v>Emergency Preparedness and Response</v>
          </cell>
          <cell r="I682" t="str">
            <v>Emergency Management</v>
          </cell>
          <cell r="CD682">
            <v>0</v>
          </cell>
        </row>
        <row r="683">
          <cell r="E683" t="str">
            <v>Emergency Preparedness and Response</v>
          </cell>
          <cell r="I683" t="str">
            <v>Emergency Management</v>
          </cell>
          <cell r="CD683">
            <v>0</v>
          </cell>
        </row>
        <row r="684">
          <cell r="E684" t="str">
            <v>Emergency Preparedness and Response</v>
          </cell>
          <cell r="I684" t="str">
            <v>Emergency Management</v>
          </cell>
          <cell r="CD684">
            <v>0</v>
          </cell>
        </row>
        <row r="685">
          <cell r="E685" t="str">
            <v>Emergency Preparedness and Response</v>
          </cell>
          <cell r="I685" t="str">
            <v>Emergency Management</v>
          </cell>
          <cell r="CD685">
            <v>0</v>
          </cell>
        </row>
        <row r="686">
          <cell r="E686" t="str">
            <v>Employee and Contractor Safety</v>
          </cell>
          <cell r="I686" t="str">
            <v>Safety Programs</v>
          </cell>
          <cell r="CD686">
            <v>0</v>
          </cell>
        </row>
        <row r="687">
          <cell r="E687" t="str">
            <v>Employee and Contractor Safety</v>
          </cell>
          <cell r="I687" t="str">
            <v>Safety Programs</v>
          </cell>
          <cell r="CD687">
            <v>0</v>
          </cell>
        </row>
        <row r="688">
          <cell r="E688" t="str">
            <v>Employee and Contractor Safety</v>
          </cell>
          <cell r="I688" t="str">
            <v>Safety Programs</v>
          </cell>
          <cell r="CD688">
            <v>0</v>
          </cell>
        </row>
        <row r="689">
          <cell r="E689" t="str">
            <v>Employee and Contractor Safety</v>
          </cell>
          <cell r="I689" t="str">
            <v>Safety Programs</v>
          </cell>
          <cell r="CD689">
            <v>4587.5235451386106</v>
          </cell>
        </row>
        <row r="690">
          <cell r="E690" t="str">
            <v>Employee and Contractor Safety</v>
          </cell>
          <cell r="I690" t="str">
            <v>Safety Programs</v>
          </cell>
          <cell r="CD690">
            <v>1091.7191270048611</v>
          </cell>
        </row>
        <row r="691">
          <cell r="E691" t="str">
            <v>Employee and Contractor Safety</v>
          </cell>
          <cell r="I691" t="str">
            <v>Safety Programs</v>
          </cell>
          <cell r="CD691">
            <v>0</v>
          </cell>
        </row>
        <row r="692">
          <cell r="E692" t="str">
            <v>Employee and Contractor Safety</v>
          </cell>
          <cell r="I692" t="str">
            <v>Safety Programs</v>
          </cell>
          <cell r="CD692">
            <v>0</v>
          </cell>
        </row>
        <row r="693">
          <cell r="E693" t="str">
            <v>Employee and Contractor Safety</v>
          </cell>
          <cell r="I693" t="str">
            <v>Safety Programs</v>
          </cell>
          <cell r="CD693">
            <v>817.77718243494598</v>
          </cell>
        </row>
        <row r="694">
          <cell r="E694" t="str">
            <v>Employee and Contractor Safety</v>
          </cell>
          <cell r="I694" t="str">
            <v>Safety Programs</v>
          </cell>
          <cell r="CD694">
            <v>0</v>
          </cell>
        </row>
        <row r="695">
          <cell r="E695" t="str">
            <v>Employee and Contractor Safety</v>
          </cell>
          <cell r="I695" t="str">
            <v>Safety Programs</v>
          </cell>
          <cell r="CD695">
            <v>-1427.9685841211299</v>
          </cell>
        </row>
        <row r="696">
          <cell r="E696" t="str">
            <v>Employee and Contractor Safety</v>
          </cell>
          <cell r="I696" t="str">
            <v>Safety Programs</v>
          </cell>
          <cell r="CD696">
            <v>166.33587890726801</v>
          </cell>
        </row>
        <row r="697">
          <cell r="E697" t="str">
            <v>Employee and Contractor Safety</v>
          </cell>
          <cell r="I697" t="str">
            <v>Safety Programs</v>
          </cell>
          <cell r="CD697">
            <v>0</v>
          </cell>
        </row>
        <row r="698">
          <cell r="E698" t="str">
            <v>Employee and Contractor Safety</v>
          </cell>
          <cell r="I698" t="str">
            <v>Safety Programs</v>
          </cell>
          <cell r="CD698">
            <v>0</v>
          </cell>
        </row>
        <row r="699">
          <cell r="E699" t="str">
            <v>Employee and Contractor Safety</v>
          </cell>
          <cell r="I699" t="str">
            <v>Safety Programs</v>
          </cell>
          <cell r="CD699">
            <v>0</v>
          </cell>
        </row>
        <row r="700">
          <cell r="E700" t="str">
            <v>Employee and Contractor Safety</v>
          </cell>
          <cell r="I700" t="str">
            <v>Safety Programs</v>
          </cell>
          <cell r="CD700">
            <v>0</v>
          </cell>
        </row>
        <row r="701">
          <cell r="E701" t="str">
            <v>Energy Procurement</v>
          </cell>
          <cell r="I701" t="str">
            <v>Energy Resource Management</v>
          </cell>
          <cell r="CD701">
            <v>0</v>
          </cell>
        </row>
        <row r="702">
          <cell r="E702" t="str">
            <v>Energy Procurement</v>
          </cell>
          <cell r="I702" t="str">
            <v>Energy Resource Management</v>
          </cell>
          <cell r="CD702">
            <v>0</v>
          </cell>
        </row>
        <row r="703">
          <cell r="E703" t="str">
            <v>Energy Procurement</v>
          </cell>
          <cell r="I703" t="str">
            <v>Energy Resource Management</v>
          </cell>
          <cell r="CD703">
            <v>0</v>
          </cell>
        </row>
        <row r="704">
          <cell r="E704" t="str">
            <v>Energy Procurement</v>
          </cell>
          <cell r="I704" t="str">
            <v>Energy Resource Management</v>
          </cell>
          <cell r="CD704">
            <v>27787.693898437068</v>
          </cell>
        </row>
        <row r="705">
          <cell r="E705" t="str">
            <v>Energy Procurement</v>
          </cell>
          <cell r="I705" t="str">
            <v>Energy Resource Management</v>
          </cell>
          <cell r="CD705">
            <v>1685.614471367719</v>
          </cell>
        </row>
        <row r="706">
          <cell r="E706" t="str">
            <v>Energy Procurement</v>
          </cell>
          <cell r="I706" t="str">
            <v>Energy Resource Management</v>
          </cell>
          <cell r="CD706">
            <v>0</v>
          </cell>
        </row>
        <row r="707">
          <cell r="E707" t="str">
            <v>Energy Procurement</v>
          </cell>
          <cell r="I707" t="str">
            <v>Energy Resource Management</v>
          </cell>
          <cell r="CD707">
            <v>0</v>
          </cell>
        </row>
        <row r="708">
          <cell r="E708" t="str">
            <v>Energy Procurement</v>
          </cell>
          <cell r="I708" t="str">
            <v>Energy Resource Management</v>
          </cell>
          <cell r="CD708">
            <v>0</v>
          </cell>
        </row>
        <row r="709">
          <cell r="E709" t="str">
            <v>Energy Procurement</v>
          </cell>
          <cell r="I709" t="str">
            <v>Energy Resource Management</v>
          </cell>
          <cell r="CD709">
            <v>0</v>
          </cell>
        </row>
        <row r="710">
          <cell r="E710" t="str">
            <v>Energy Procurement</v>
          </cell>
          <cell r="I710" t="str">
            <v>Energy Resource Management</v>
          </cell>
          <cell r="CD710">
            <v>0</v>
          </cell>
        </row>
        <row r="711">
          <cell r="E711" t="str">
            <v>Energy Procurement</v>
          </cell>
          <cell r="I711" t="str">
            <v>Energy Resource Management</v>
          </cell>
          <cell r="CD711">
            <v>0</v>
          </cell>
        </row>
        <row r="712">
          <cell r="E712" t="str">
            <v>Energy Procurement</v>
          </cell>
          <cell r="I712" t="str">
            <v>Energy Resource Management</v>
          </cell>
          <cell r="CD712">
            <v>0</v>
          </cell>
        </row>
        <row r="713">
          <cell r="E713" t="str">
            <v>Energy Related Services</v>
          </cell>
          <cell r="I713" t="str">
            <v>Other Operating Revenue</v>
          </cell>
          <cell r="CD713">
            <v>0</v>
          </cell>
        </row>
        <row r="714">
          <cell r="E714" t="str">
            <v>Energy Storage</v>
          </cell>
          <cell r="I714" t="str">
            <v>Energy Storage</v>
          </cell>
          <cell r="CD714">
            <v>0</v>
          </cell>
        </row>
        <row r="715">
          <cell r="E715" t="str">
            <v>Energy Storage</v>
          </cell>
          <cell r="I715" t="str">
            <v>Energy Storage</v>
          </cell>
          <cell r="CD715">
            <v>512.92656889942884</v>
          </cell>
        </row>
        <row r="716">
          <cell r="E716" t="str">
            <v>Energy Storage</v>
          </cell>
          <cell r="I716" t="str">
            <v>Energy Storage</v>
          </cell>
          <cell r="CD716">
            <v>0</v>
          </cell>
        </row>
        <row r="717">
          <cell r="E717" t="str">
            <v>Energy Storage</v>
          </cell>
          <cell r="I717" t="str">
            <v>Energy Storage</v>
          </cell>
          <cell r="CD717">
            <v>743.77296859627188</v>
          </cell>
        </row>
        <row r="718">
          <cell r="E718" t="str">
            <v>Energy Storage</v>
          </cell>
          <cell r="I718" t="str">
            <v>Energy Storage</v>
          </cell>
          <cell r="CD718">
            <v>978.8480281561873</v>
          </cell>
        </row>
        <row r="719">
          <cell r="E719" t="str">
            <v>Energy Storage</v>
          </cell>
          <cell r="I719" t="str">
            <v>Energy Storage</v>
          </cell>
          <cell r="CD719">
            <v>0</v>
          </cell>
        </row>
        <row r="720">
          <cell r="E720" t="str">
            <v>Enhanced Overhead Inspections and Remediations</v>
          </cell>
          <cell r="I720" t="str">
            <v>Wildfire Management</v>
          </cell>
          <cell r="CD720">
            <v>3996.2212479252948</v>
          </cell>
        </row>
        <row r="721">
          <cell r="E721" t="str">
            <v>Enhanced Overhead Inspections and Remediations</v>
          </cell>
          <cell r="I721" t="str">
            <v>Wildfire Management</v>
          </cell>
          <cell r="CD721">
            <v>13396.597837177622</v>
          </cell>
        </row>
        <row r="722">
          <cell r="E722" t="str">
            <v>Enhanced Overhead Inspections and Remediations</v>
          </cell>
          <cell r="I722" t="str">
            <v>Wildfire Management</v>
          </cell>
          <cell r="CD722">
            <v>0</v>
          </cell>
        </row>
        <row r="723">
          <cell r="E723" t="str">
            <v>Enhanced Overhead Inspections and Remediations</v>
          </cell>
          <cell r="I723" t="str">
            <v>Wildfire Management</v>
          </cell>
          <cell r="CD723">
            <v>2886.3053778116764</v>
          </cell>
        </row>
        <row r="724">
          <cell r="E724" t="str">
            <v>Enhanced Overhead Inspections and Remediations</v>
          </cell>
          <cell r="I724" t="str">
            <v>Wildfire Management</v>
          </cell>
          <cell r="CD724">
            <v>4520.5697815007052</v>
          </cell>
        </row>
        <row r="725">
          <cell r="E725" t="str">
            <v>Enhanced Overhead Inspections and Remediations</v>
          </cell>
          <cell r="I725" t="str">
            <v>Wildfire Management</v>
          </cell>
          <cell r="CD725">
            <v>0</v>
          </cell>
        </row>
        <row r="726">
          <cell r="E726" t="str">
            <v>Enhanced Overhead Inspections and Remediations</v>
          </cell>
          <cell r="I726" t="str">
            <v>Wildfire Management</v>
          </cell>
          <cell r="CD726">
            <v>8913.0421175338324</v>
          </cell>
        </row>
        <row r="727">
          <cell r="E727" t="str">
            <v>Enhanced Overhead Inspections and Remediations</v>
          </cell>
          <cell r="I727" t="str">
            <v>Wildfire Management</v>
          </cell>
          <cell r="CD727">
            <v>38505.703832461833</v>
          </cell>
        </row>
        <row r="728">
          <cell r="E728" t="str">
            <v>Enhanced Overhead Inspections and Remediations</v>
          </cell>
          <cell r="I728" t="str">
            <v>Wildfire Management</v>
          </cell>
          <cell r="CD728">
            <v>0</v>
          </cell>
        </row>
        <row r="729">
          <cell r="E729" t="str">
            <v>Enhanced Overhead Inspections and Remediations</v>
          </cell>
          <cell r="I729" t="str">
            <v>Wildfire Management</v>
          </cell>
          <cell r="CD729">
            <v>9533.3930594702342</v>
          </cell>
        </row>
        <row r="730">
          <cell r="E730" t="str">
            <v>Enhanced Overhead Inspections and Remediations</v>
          </cell>
          <cell r="I730" t="str">
            <v>Wildfire Management</v>
          </cell>
          <cell r="CD730">
            <v>33690.394128849701</v>
          </cell>
        </row>
        <row r="731">
          <cell r="E731" t="str">
            <v>Enhanced Overhead Inspections and Remediations</v>
          </cell>
          <cell r="I731" t="str">
            <v>Wildfire Management</v>
          </cell>
          <cell r="CD731">
            <v>0</v>
          </cell>
        </row>
        <row r="732">
          <cell r="E732" t="str">
            <v>Enhanced Situational Awareness</v>
          </cell>
          <cell r="I732" t="str">
            <v>Wildfire Management</v>
          </cell>
          <cell r="CD732">
            <v>388.47718622707418</v>
          </cell>
        </row>
        <row r="733">
          <cell r="E733" t="str">
            <v>Enhanced Situational Awareness</v>
          </cell>
          <cell r="I733" t="str">
            <v>Wildfire Management</v>
          </cell>
          <cell r="CD733">
            <v>4689.08965521768</v>
          </cell>
        </row>
        <row r="734">
          <cell r="E734" t="str">
            <v>Enhanced Situational Awareness</v>
          </cell>
          <cell r="I734" t="str">
            <v>Wildfire Management</v>
          </cell>
          <cell r="CD734">
            <v>0</v>
          </cell>
        </row>
        <row r="735">
          <cell r="E735" t="str">
            <v>Environmental Management and Development</v>
          </cell>
          <cell r="I735" t="str">
            <v>Environmental Services</v>
          </cell>
          <cell r="CD735">
            <v>0</v>
          </cell>
        </row>
        <row r="736">
          <cell r="E736" t="str">
            <v>Environmental Management and Development</v>
          </cell>
          <cell r="I736" t="str">
            <v>Environmental Services</v>
          </cell>
          <cell r="CD736">
            <v>0</v>
          </cell>
        </row>
        <row r="737">
          <cell r="E737" t="str">
            <v>Environmental Management and Development</v>
          </cell>
          <cell r="I737" t="str">
            <v>Environmental Services</v>
          </cell>
          <cell r="CD737">
            <v>0</v>
          </cell>
        </row>
        <row r="738">
          <cell r="E738" t="str">
            <v>Environmental Management and Development</v>
          </cell>
          <cell r="I738" t="str">
            <v>Environmental Services</v>
          </cell>
          <cell r="CD738">
            <v>9775.7620352156155</v>
          </cell>
        </row>
        <row r="739">
          <cell r="E739" t="str">
            <v>Environmental Management and Development</v>
          </cell>
          <cell r="I739" t="str">
            <v>Environmental Services</v>
          </cell>
          <cell r="CD739">
            <v>2298.6335372585199</v>
          </cell>
        </row>
        <row r="740">
          <cell r="E740" t="str">
            <v>Environmental Management and Development</v>
          </cell>
          <cell r="I740" t="str">
            <v>Environmental Services</v>
          </cell>
          <cell r="CD740">
            <v>0</v>
          </cell>
        </row>
        <row r="741">
          <cell r="E741" t="str">
            <v>Environmental Management and Development</v>
          </cell>
          <cell r="I741" t="str">
            <v>Environmental Services</v>
          </cell>
          <cell r="CD741">
            <v>0</v>
          </cell>
        </row>
        <row r="742">
          <cell r="E742" t="str">
            <v>Environmental Management and Development</v>
          </cell>
          <cell r="I742" t="str">
            <v>Environmental Services</v>
          </cell>
          <cell r="CD742">
            <v>0</v>
          </cell>
        </row>
        <row r="743">
          <cell r="E743" t="str">
            <v>Environmental Management and Development</v>
          </cell>
          <cell r="I743" t="str">
            <v>Environmental Services</v>
          </cell>
          <cell r="CD743">
            <v>0</v>
          </cell>
        </row>
        <row r="744">
          <cell r="E744" t="str">
            <v>Environmental Management and Development</v>
          </cell>
          <cell r="I744" t="str">
            <v>Environmental Services</v>
          </cell>
          <cell r="CD744">
            <v>0</v>
          </cell>
        </row>
        <row r="745">
          <cell r="E745" t="str">
            <v>Environmental Management and Development</v>
          </cell>
          <cell r="I745" t="str">
            <v>Environmental Services</v>
          </cell>
          <cell r="CD745">
            <v>0</v>
          </cell>
        </row>
        <row r="746">
          <cell r="E746" t="str">
            <v>Environmental Management and Development</v>
          </cell>
          <cell r="I746" t="str">
            <v>Environmental Services</v>
          </cell>
          <cell r="CD746">
            <v>0</v>
          </cell>
        </row>
        <row r="747">
          <cell r="E747" t="str">
            <v>Environmental Management and Development</v>
          </cell>
          <cell r="I747" t="str">
            <v>Environmental Services</v>
          </cell>
          <cell r="CD747">
            <v>0</v>
          </cell>
        </row>
        <row r="748">
          <cell r="E748" t="str">
            <v>Environmental Management and Development</v>
          </cell>
          <cell r="I748" t="str">
            <v>Environmental Services</v>
          </cell>
          <cell r="CD748">
            <v>0</v>
          </cell>
        </row>
        <row r="749">
          <cell r="E749" t="str">
            <v>Environmental Management and Development</v>
          </cell>
          <cell r="I749" t="str">
            <v>Environmental Services</v>
          </cell>
          <cell r="CD749">
            <v>0</v>
          </cell>
        </row>
        <row r="750">
          <cell r="E750" t="str">
            <v>Environmental Programs</v>
          </cell>
          <cell r="I750" t="str">
            <v>Environmental Services</v>
          </cell>
          <cell r="CD750">
            <v>0</v>
          </cell>
        </row>
        <row r="751">
          <cell r="E751" t="str">
            <v>Environmental Programs</v>
          </cell>
          <cell r="I751" t="str">
            <v>Environmental Services</v>
          </cell>
          <cell r="CD751">
            <v>353.02179266576962</v>
          </cell>
        </row>
        <row r="752">
          <cell r="E752" t="str">
            <v>Environmental Programs</v>
          </cell>
          <cell r="I752" t="str">
            <v>Environmental Services</v>
          </cell>
          <cell r="CD752">
            <v>0</v>
          </cell>
        </row>
        <row r="753">
          <cell r="E753" t="str">
            <v>Environmental Programs</v>
          </cell>
          <cell r="I753" t="str">
            <v>Environmental Services</v>
          </cell>
          <cell r="CD753">
            <v>41.217303437253413</v>
          </cell>
        </row>
        <row r="754">
          <cell r="E754" t="str">
            <v>Environmental Programs</v>
          </cell>
          <cell r="I754" t="str">
            <v>Environmental Services</v>
          </cell>
          <cell r="CD754">
            <v>3361.4871439121303</v>
          </cell>
        </row>
        <row r="755">
          <cell r="E755" t="str">
            <v>Environmental Programs</v>
          </cell>
          <cell r="I755" t="str">
            <v>Environmental Services</v>
          </cell>
          <cell r="CD755">
            <v>0</v>
          </cell>
        </row>
        <row r="756">
          <cell r="E756" t="str">
            <v>Environmental Programs</v>
          </cell>
          <cell r="I756" t="str">
            <v>Environmental Services</v>
          </cell>
          <cell r="CD756">
            <v>0</v>
          </cell>
        </row>
        <row r="757">
          <cell r="E757" t="str">
            <v>Environmental Programs</v>
          </cell>
          <cell r="I757" t="str">
            <v>Environmental Services</v>
          </cell>
          <cell r="CD757">
            <v>0</v>
          </cell>
        </row>
        <row r="758">
          <cell r="E758" t="str">
            <v>Environmental Programs</v>
          </cell>
          <cell r="I758" t="str">
            <v>Environmental Services</v>
          </cell>
          <cell r="CD758">
            <v>0</v>
          </cell>
        </row>
        <row r="759">
          <cell r="E759" t="str">
            <v>Environmental Programs</v>
          </cell>
          <cell r="I759" t="str">
            <v>Environmental Services</v>
          </cell>
          <cell r="CD759">
            <v>0</v>
          </cell>
        </row>
        <row r="760">
          <cell r="E760" t="str">
            <v>Environmental Programs</v>
          </cell>
          <cell r="I760" t="str">
            <v>Environmental Services</v>
          </cell>
          <cell r="CD760">
            <v>0</v>
          </cell>
        </row>
        <row r="761">
          <cell r="E761" t="str">
            <v>Environmental Programs</v>
          </cell>
          <cell r="I761" t="str">
            <v>Environmental Services</v>
          </cell>
          <cell r="CD761">
            <v>0</v>
          </cell>
        </row>
        <row r="762">
          <cell r="E762" t="str">
            <v>Environmental Programs</v>
          </cell>
          <cell r="I762" t="str">
            <v>Environmental Services</v>
          </cell>
          <cell r="CD762">
            <v>683.87698490030164</v>
          </cell>
        </row>
        <row r="763">
          <cell r="E763" t="str">
            <v>Environmental Programs</v>
          </cell>
          <cell r="I763" t="str">
            <v>Environmental Services</v>
          </cell>
          <cell r="CD763">
            <v>233.36059535612483</v>
          </cell>
        </row>
        <row r="764">
          <cell r="E764" t="str">
            <v>Environmental Programs</v>
          </cell>
          <cell r="I764" t="str">
            <v>Environmental Services</v>
          </cell>
          <cell r="CD764">
            <v>0</v>
          </cell>
        </row>
        <row r="765">
          <cell r="E765" t="str">
            <v>Environmental Programs</v>
          </cell>
          <cell r="I765" t="str">
            <v>Environmental Services</v>
          </cell>
          <cell r="CD765">
            <v>0</v>
          </cell>
        </row>
        <row r="766">
          <cell r="E766" t="str">
            <v>Environmental Programs</v>
          </cell>
          <cell r="I766" t="str">
            <v>Environmental Services</v>
          </cell>
          <cell r="CD766">
            <v>-1.6928422843798167E-14</v>
          </cell>
        </row>
        <row r="767">
          <cell r="E767" t="str">
            <v>Environmental Programs</v>
          </cell>
          <cell r="I767" t="str">
            <v>Environmental Services</v>
          </cell>
          <cell r="CD767">
            <v>0</v>
          </cell>
        </row>
        <row r="768">
          <cell r="E768" t="str">
            <v>Environmental Programs</v>
          </cell>
          <cell r="I768" t="str">
            <v>Environmental Services</v>
          </cell>
          <cell r="CD768">
            <v>9.7581665733878289</v>
          </cell>
        </row>
        <row r="769">
          <cell r="E769" t="str">
            <v>Environmental Programs</v>
          </cell>
          <cell r="I769" t="str">
            <v>Environmental Services</v>
          </cell>
          <cell r="CD769">
            <v>2235.0356670699061</v>
          </cell>
        </row>
        <row r="770">
          <cell r="E770" t="str">
            <v>Environmental Programs</v>
          </cell>
          <cell r="I770" t="str">
            <v>Environmental Services</v>
          </cell>
          <cell r="CD770">
            <v>0</v>
          </cell>
        </row>
        <row r="771">
          <cell r="E771" t="str">
            <v>Environmental Programs</v>
          </cell>
          <cell r="I771" t="str">
            <v>Environmental Services</v>
          </cell>
          <cell r="CD771">
            <v>0</v>
          </cell>
        </row>
        <row r="772">
          <cell r="E772" t="str">
            <v>Environmental Programs</v>
          </cell>
          <cell r="I772" t="str">
            <v>Environmental Services</v>
          </cell>
          <cell r="CD772">
            <v>-9.9010455542616521E-14</v>
          </cell>
        </row>
        <row r="773">
          <cell r="E773" t="str">
            <v>Environmental Programs</v>
          </cell>
          <cell r="I773" t="str">
            <v>Environmental Services</v>
          </cell>
          <cell r="CD773">
            <v>0</v>
          </cell>
        </row>
        <row r="774">
          <cell r="E774" t="str">
            <v>Environmental Programs</v>
          </cell>
          <cell r="I774" t="str">
            <v>Environmental Services</v>
          </cell>
          <cell r="CD774">
            <v>0</v>
          </cell>
        </row>
        <row r="775">
          <cell r="E775" t="str">
            <v>Environmental Programs</v>
          </cell>
          <cell r="I775" t="str">
            <v>Environmental Services</v>
          </cell>
          <cell r="CD775">
            <v>0</v>
          </cell>
        </row>
        <row r="776">
          <cell r="E776" t="str">
            <v>Environmental Programs</v>
          </cell>
          <cell r="I776" t="str">
            <v>Environmental Services</v>
          </cell>
          <cell r="CD776">
            <v>0</v>
          </cell>
        </row>
        <row r="777">
          <cell r="E777" t="str">
            <v>Environmental Programs</v>
          </cell>
          <cell r="I777" t="str">
            <v>Environmental Services</v>
          </cell>
          <cell r="CD777">
            <v>4050.2218512058553</v>
          </cell>
        </row>
        <row r="778">
          <cell r="E778" t="str">
            <v>Environmental Programs</v>
          </cell>
          <cell r="I778" t="str">
            <v>Environmental Services</v>
          </cell>
          <cell r="CD778">
            <v>7302.4337200639557</v>
          </cell>
        </row>
        <row r="779">
          <cell r="E779" t="str">
            <v>Environmental Programs</v>
          </cell>
          <cell r="I779" t="str">
            <v>Environmental Services</v>
          </cell>
          <cell r="CD779">
            <v>0</v>
          </cell>
        </row>
        <row r="780">
          <cell r="E780" t="str">
            <v>Environmental Programs</v>
          </cell>
          <cell r="I780" t="str">
            <v>Environmental Services</v>
          </cell>
          <cell r="CD780">
            <v>0</v>
          </cell>
        </row>
        <row r="781">
          <cell r="E781" t="str">
            <v>Environmental Programs</v>
          </cell>
          <cell r="I781" t="str">
            <v>Environmental Services</v>
          </cell>
          <cell r="CD781">
            <v>356.69506239988578</v>
          </cell>
        </row>
        <row r="782">
          <cell r="E782" t="str">
            <v>Environmental Programs</v>
          </cell>
          <cell r="I782" t="str">
            <v>Environmental Services</v>
          </cell>
          <cell r="CD782">
            <v>0</v>
          </cell>
        </row>
        <row r="783">
          <cell r="E783" t="str">
            <v>Environmental Programs</v>
          </cell>
          <cell r="I783" t="str">
            <v>Environmental Services</v>
          </cell>
          <cell r="CD783">
            <v>0</v>
          </cell>
        </row>
        <row r="784">
          <cell r="E784" t="str">
            <v>Environmental Programs</v>
          </cell>
          <cell r="I784" t="str">
            <v>Environmental Services</v>
          </cell>
          <cell r="CD784">
            <v>2959.3705225093886</v>
          </cell>
        </row>
        <row r="785">
          <cell r="E785" t="str">
            <v>Environmental Programs</v>
          </cell>
          <cell r="I785" t="str">
            <v>Environmental Services</v>
          </cell>
          <cell r="CD785">
            <v>0</v>
          </cell>
        </row>
        <row r="786">
          <cell r="E786" t="str">
            <v>Environmental Programs</v>
          </cell>
          <cell r="I786" t="str">
            <v>Environmental Services</v>
          </cell>
          <cell r="CD786">
            <v>0</v>
          </cell>
        </row>
        <row r="787">
          <cell r="E787" t="str">
            <v>Environmental Programs</v>
          </cell>
          <cell r="I787" t="str">
            <v>Environmental Services</v>
          </cell>
          <cell r="CD787">
            <v>0</v>
          </cell>
        </row>
        <row r="788">
          <cell r="E788" t="str">
            <v>Environmental Programs</v>
          </cell>
          <cell r="I788" t="str">
            <v>Environmental Services</v>
          </cell>
          <cell r="CD788">
            <v>0</v>
          </cell>
        </row>
        <row r="789">
          <cell r="E789" t="str">
            <v>Environmental Programs</v>
          </cell>
          <cell r="I789" t="str">
            <v>Environmental Services</v>
          </cell>
          <cell r="CD789">
            <v>0</v>
          </cell>
        </row>
        <row r="790">
          <cell r="E790" t="str">
            <v>Environmental Programs</v>
          </cell>
          <cell r="I790" t="str">
            <v>Environmental Services</v>
          </cell>
          <cell r="CD790">
            <v>0</v>
          </cell>
        </row>
        <row r="791">
          <cell r="E791" t="str">
            <v>Environmental Programs</v>
          </cell>
          <cell r="I791" t="str">
            <v>Environmental Services</v>
          </cell>
          <cell r="CD791">
            <v>0</v>
          </cell>
        </row>
        <row r="792">
          <cell r="E792" t="str">
            <v>Equipment Washing</v>
          </cell>
          <cell r="I792" t="str">
            <v>Inspections &amp; Maintenance</v>
          </cell>
          <cell r="CD792">
            <v>624.37020819799534</v>
          </cell>
        </row>
        <row r="793">
          <cell r="E793" t="str">
            <v>Equipment Washing</v>
          </cell>
          <cell r="I793" t="str">
            <v>Inspections &amp; Maintenance</v>
          </cell>
          <cell r="CD793">
            <v>284.10661720899168</v>
          </cell>
        </row>
        <row r="794">
          <cell r="E794" t="str">
            <v>Equipment Washing</v>
          </cell>
          <cell r="I794" t="str">
            <v>Inspections &amp; Maintenance</v>
          </cell>
          <cell r="CD794">
            <v>0</v>
          </cell>
        </row>
        <row r="795">
          <cell r="E795" t="str">
            <v>Equipment Washing</v>
          </cell>
          <cell r="I795" t="str">
            <v>Inspections &amp; Maintenance</v>
          </cell>
          <cell r="CD795">
            <v>466.99056125255169</v>
          </cell>
        </row>
        <row r="796">
          <cell r="E796" t="str">
            <v>Equipment Washing</v>
          </cell>
          <cell r="I796" t="str">
            <v>Inspections &amp; Maintenance</v>
          </cell>
          <cell r="CD796">
            <v>217.57724652725096</v>
          </cell>
        </row>
        <row r="797">
          <cell r="E797" t="str">
            <v>Equipment Washing</v>
          </cell>
          <cell r="I797" t="str">
            <v>Inspections &amp; Maintenance</v>
          </cell>
          <cell r="CD797">
            <v>0</v>
          </cell>
        </row>
        <row r="798">
          <cell r="E798" t="str">
            <v>Escalated Complaints and Outreach</v>
          </cell>
          <cell r="I798" t="str">
            <v>Communications, Education &amp; Outreach</v>
          </cell>
          <cell r="CD798">
            <v>1594.0184154612257</v>
          </cell>
        </row>
        <row r="799">
          <cell r="E799" t="str">
            <v>Escalated Complaints and Outreach</v>
          </cell>
          <cell r="I799" t="str">
            <v>Communications, Education &amp; Outreach</v>
          </cell>
          <cell r="CD799">
            <v>42.177300882281443</v>
          </cell>
        </row>
        <row r="800">
          <cell r="E800" t="str">
            <v>Escalated Complaints and Outreach</v>
          </cell>
          <cell r="I800" t="str">
            <v>Communications, Education &amp; Outreach</v>
          </cell>
          <cell r="CD800">
            <v>0</v>
          </cell>
        </row>
        <row r="801">
          <cell r="E801" t="str">
            <v>Escalated Complaints and Outreach</v>
          </cell>
          <cell r="I801" t="str">
            <v>Communications, Education &amp; Outreach</v>
          </cell>
          <cell r="CD801">
            <v>0</v>
          </cell>
        </row>
        <row r="802">
          <cell r="E802" t="str">
            <v>Escalated Complaints and Outreach</v>
          </cell>
          <cell r="I802" t="str">
            <v>Communications, Education &amp; Outreach</v>
          </cell>
          <cell r="CD802">
            <v>0</v>
          </cell>
        </row>
        <row r="803">
          <cell r="E803" t="str">
            <v>Escalated Complaints and Outreach</v>
          </cell>
          <cell r="I803" t="str">
            <v>Communications, Education &amp; Outreach</v>
          </cell>
          <cell r="CD803">
            <v>0</v>
          </cell>
        </row>
        <row r="804">
          <cell r="E804" t="str">
            <v>Ethics and Compliance</v>
          </cell>
          <cell r="I804" t="str">
            <v>Audit, Ethics &amp; Compliance</v>
          </cell>
          <cell r="CD804">
            <v>0</v>
          </cell>
        </row>
        <row r="805">
          <cell r="E805" t="str">
            <v>Ethics and Compliance</v>
          </cell>
          <cell r="I805" t="str">
            <v>Audit, Ethics &amp; Compliance</v>
          </cell>
          <cell r="CD805">
            <v>0</v>
          </cell>
        </row>
        <row r="806">
          <cell r="E806" t="str">
            <v>Ethics and Compliance</v>
          </cell>
          <cell r="I806" t="str">
            <v>Audit, Ethics &amp; Compliance</v>
          </cell>
          <cell r="CD806">
            <v>0</v>
          </cell>
        </row>
        <row r="807">
          <cell r="E807" t="str">
            <v>Ethics and Compliance</v>
          </cell>
          <cell r="I807" t="str">
            <v>Audit, Ethics &amp; Compliance</v>
          </cell>
          <cell r="CD807">
            <v>10377.506276479256</v>
          </cell>
        </row>
        <row r="808">
          <cell r="E808" t="str">
            <v>Ethics and Compliance</v>
          </cell>
          <cell r="I808" t="str">
            <v>Audit, Ethics &amp; Compliance</v>
          </cell>
          <cell r="CD808">
            <v>3025.5839814979872</v>
          </cell>
        </row>
        <row r="809">
          <cell r="E809" t="str">
            <v>Ethics and Compliance</v>
          </cell>
          <cell r="I809" t="str">
            <v>Audit, Ethics &amp; Compliance</v>
          </cell>
          <cell r="CD809">
            <v>0</v>
          </cell>
        </row>
        <row r="810">
          <cell r="E810" t="str">
            <v>Ethics and Compliance</v>
          </cell>
          <cell r="I810" t="str">
            <v>Audit, Ethics &amp; Compliance</v>
          </cell>
          <cell r="CD810">
            <v>0</v>
          </cell>
        </row>
        <row r="811">
          <cell r="E811" t="str">
            <v>Ethics and Compliance</v>
          </cell>
          <cell r="I811" t="str">
            <v>Audit, Ethics &amp; Compliance</v>
          </cell>
          <cell r="CD811">
            <v>3946.5607190257479</v>
          </cell>
        </row>
        <row r="812">
          <cell r="E812" t="str">
            <v>Ethics and Compliance</v>
          </cell>
          <cell r="I812" t="str">
            <v>Audit, Ethics &amp; Compliance</v>
          </cell>
          <cell r="CD812">
            <v>0</v>
          </cell>
        </row>
        <row r="813">
          <cell r="E813" t="str">
            <v>Ethics and Compliance</v>
          </cell>
          <cell r="I813" t="str">
            <v>Audit, Ethics &amp; Compliance</v>
          </cell>
          <cell r="CD813">
            <v>0</v>
          </cell>
        </row>
        <row r="814">
          <cell r="E814" t="str">
            <v>Ethics and Compliance</v>
          </cell>
          <cell r="I814" t="str">
            <v>Audit, Ethics &amp; Compliance</v>
          </cell>
          <cell r="CD814">
            <v>0</v>
          </cell>
        </row>
        <row r="815">
          <cell r="E815" t="str">
            <v>Ethics and Compliance</v>
          </cell>
          <cell r="I815" t="str">
            <v>Audit, Ethics &amp; Compliance</v>
          </cell>
          <cell r="CD815">
            <v>0</v>
          </cell>
        </row>
        <row r="816">
          <cell r="E816" t="str">
            <v>Executive Benefits (Non-Service)</v>
          </cell>
          <cell r="I816" t="str">
            <v>Employee Benefits &amp; Programs</v>
          </cell>
          <cell r="CD816">
            <v>0</v>
          </cell>
        </row>
        <row r="817">
          <cell r="E817" t="str">
            <v>Executive Benefits (Non-Service)</v>
          </cell>
          <cell r="I817" t="str">
            <v>Employee Benefits &amp; Programs</v>
          </cell>
          <cell r="CD817">
            <v>0</v>
          </cell>
        </row>
        <row r="818">
          <cell r="E818" t="str">
            <v>Executive Benefits (Non-Service)</v>
          </cell>
          <cell r="I818" t="str">
            <v>Employee Benefits &amp; Programs</v>
          </cell>
          <cell r="CD818">
            <v>7185.7489826716846</v>
          </cell>
        </row>
        <row r="819">
          <cell r="E819" t="str">
            <v>Executive Benefits (Service)</v>
          </cell>
          <cell r="I819" t="str">
            <v>Employee Benefits &amp; Programs</v>
          </cell>
          <cell r="CD819">
            <v>0</v>
          </cell>
        </row>
        <row r="820">
          <cell r="E820" t="str">
            <v>Executive Benefits (Service)</v>
          </cell>
          <cell r="I820" t="str">
            <v>Employee Benefits &amp; Programs</v>
          </cell>
          <cell r="CD820">
            <v>0</v>
          </cell>
        </row>
        <row r="821">
          <cell r="E821" t="str">
            <v>Executive Benefits (Service)</v>
          </cell>
          <cell r="I821" t="str">
            <v>Employee Benefits &amp; Programs</v>
          </cell>
          <cell r="CD821">
            <v>1962.1738633518344</v>
          </cell>
        </row>
        <row r="822">
          <cell r="E822" t="str">
            <v>Executive Compensation</v>
          </cell>
          <cell r="I822" t="str">
            <v>Employee Benefits &amp; Programs</v>
          </cell>
          <cell r="CD822">
            <v>0</v>
          </cell>
        </row>
        <row r="823">
          <cell r="E823" t="str">
            <v>Executive Compensation</v>
          </cell>
          <cell r="I823" t="str">
            <v>Employee Benefits &amp; Programs</v>
          </cell>
          <cell r="CD823">
            <v>0</v>
          </cell>
        </row>
        <row r="824">
          <cell r="E824" t="str">
            <v>Executive Compensation</v>
          </cell>
          <cell r="I824" t="str">
            <v>Employee Benefits &amp; Programs</v>
          </cell>
          <cell r="CD824">
            <v>0</v>
          </cell>
        </row>
        <row r="825">
          <cell r="E825" t="str">
            <v>Executive Compensation</v>
          </cell>
          <cell r="I825" t="str">
            <v>Employee Benefits &amp; Programs</v>
          </cell>
          <cell r="CD825">
            <v>8907.5882998912093</v>
          </cell>
        </row>
        <row r="826">
          <cell r="E826" t="str">
            <v>Executive Compensation</v>
          </cell>
          <cell r="I826" t="str">
            <v>Employee Benefits &amp; Programs</v>
          </cell>
          <cell r="CD826">
            <v>3069.4159038740058</v>
          </cell>
        </row>
        <row r="827">
          <cell r="E827" t="str">
            <v>Executive Compensation</v>
          </cell>
          <cell r="I827" t="str">
            <v>Employee Benefits &amp; Programs</v>
          </cell>
          <cell r="CD827">
            <v>0</v>
          </cell>
        </row>
        <row r="828">
          <cell r="E828" t="str">
            <v>Executive Compensation</v>
          </cell>
          <cell r="I828" t="str">
            <v>Employee Benefits &amp; Programs</v>
          </cell>
          <cell r="CD828">
            <v>0</v>
          </cell>
        </row>
        <row r="829">
          <cell r="E829" t="str">
            <v>Executive Compensation</v>
          </cell>
          <cell r="I829" t="str">
            <v>Employee Benefits &amp; Programs</v>
          </cell>
          <cell r="CD829">
            <v>7367.6138719232613</v>
          </cell>
        </row>
        <row r="830">
          <cell r="E830" t="str">
            <v>Executive Compensation</v>
          </cell>
          <cell r="I830" t="str">
            <v>Employee Benefits &amp; Programs</v>
          </cell>
          <cell r="CD830">
            <v>0</v>
          </cell>
        </row>
        <row r="831">
          <cell r="E831" t="str">
            <v>Executive Compensation</v>
          </cell>
          <cell r="I831" t="str">
            <v>Employee Benefits &amp; Programs</v>
          </cell>
          <cell r="CD831">
            <v>0</v>
          </cell>
        </row>
        <row r="832">
          <cell r="E832" t="str">
            <v>Executive Compensation</v>
          </cell>
          <cell r="I832" t="str">
            <v>Employee Benefits &amp; Programs</v>
          </cell>
          <cell r="CD832">
            <v>0</v>
          </cell>
        </row>
        <row r="833">
          <cell r="E833" t="str">
            <v>Executive Compensation</v>
          </cell>
          <cell r="I833" t="str">
            <v>Employee Benefits &amp; Programs</v>
          </cell>
          <cell r="CD833">
            <v>0</v>
          </cell>
        </row>
        <row r="834">
          <cell r="E834" t="str">
            <v>Executive Compensation</v>
          </cell>
          <cell r="I834" t="str">
            <v>Employee Benefits &amp; Programs</v>
          </cell>
          <cell r="CD834">
            <v>338.53537283345446</v>
          </cell>
        </row>
        <row r="835">
          <cell r="E835" t="str">
            <v>Executive Compensation</v>
          </cell>
          <cell r="I835" t="str">
            <v>Employee Benefits &amp; Programs</v>
          </cell>
          <cell r="CD835">
            <v>19.626652378438706</v>
          </cell>
        </row>
        <row r="836">
          <cell r="E836" t="str">
            <v>Executive Compensation</v>
          </cell>
          <cell r="I836" t="str">
            <v>Employee Benefits &amp; Programs</v>
          </cell>
          <cell r="CD836">
            <v>0</v>
          </cell>
        </row>
        <row r="837">
          <cell r="E837" t="str">
            <v>Executive Compensation</v>
          </cell>
          <cell r="I837" t="str">
            <v>Employee Benefits &amp; Programs</v>
          </cell>
          <cell r="CD837">
            <v>0</v>
          </cell>
        </row>
        <row r="838">
          <cell r="E838" t="str">
            <v>Executive Compensation</v>
          </cell>
          <cell r="I838" t="str">
            <v>Employee Benefits &amp; Programs</v>
          </cell>
          <cell r="CD838">
            <v>0</v>
          </cell>
        </row>
        <row r="839">
          <cell r="E839" t="str">
            <v>Executive Compensation</v>
          </cell>
          <cell r="I839" t="str">
            <v>Employee Benefits &amp; Programs</v>
          </cell>
          <cell r="CD839">
            <v>0</v>
          </cell>
        </row>
        <row r="840">
          <cell r="E840" t="str">
            <v>Executive Compensation</v>
          </cell>
          <cell r="I840" t="str">
            <v>Employee Benefits &amp; Programs</v>
          </cell>
          <cell r="CD840">
            <v>0</v>
          </cell>
        </row>
        <row r="841">
          <cell r="E841" t="str">
            <v>Executive Compensation</v>
          </cell>
          <cell r="I841" t="str">
            <v>Employee Benefits &amp; Programs</v>
          </cell>
          <cell r="CD841">
            <v>0</v>
          </cell>
        </row>
        <row r="842">
          <cell r="E842" t="str">
            <v>Executive Compensation</v>
          </cell>
          <cell r="I842" t="str">
            <v>Employee Benefits &amp; Programs</v>
          </cell>
          <cell r="CD842">
            <v>0</v>
          </cell>
        </row>
        <row r="843">
          <cell r="E843" t="str">
            <v>External Communications</v>
          </cell>
          <cell r="I843" t="str">
            <v>Communications, Education &amp; Outreach</v>
          </cell>
          <cell r="CD843">
            <v>0</v>
          </cell>
        </row>
        <row r="844">
          <cell r="E844" t="str">
            <v>External Communications</v>
          </cell>
          <cell r="I844" t="str">
            <v>Communications, Education &amp; Outreach</v>
          </cell>
          <cell r="CD844">
            <v>0</v>
          </cell>
        </row>
        <row r="845">
          <cell r="E845" t="str">
            <v>External Communications</v>
          </cell>
          <cell r="I845" t="str">
            <v>Communications, Education &amp; Outreach</v>
          </cell>
          <cell r="CD845">
            <v>0</v>
          </cell>
        </row>
        <row r="846">
          <cell r="E846" t="str">
            <v>External Communications</v>
          </cell>
          <cell r="I846" t="str">
            <v>Communications, Education &amp; Outreach</v>
          </cell>
          <cell r="CD846">
            <v>0</v>
          </cell>
        </row>
        <row r="847">
          <cell r="E847" t="str">
            <v>External Communications</v>
          </cell>
          <cell r="I847" t="str">
            <v>Communications, Education &amp; Outreach</v>
          </cell>
          <cell r="CD847">
            <v>0</v>
          </cell>
        </row>
        <row r="848">
          <cell r="E848" t="str">
            <v>External Communications</v>
          </cell>
          <cell r="I848" t="str">
            <v>Communications, Education &amp; Outreach</v>
          </cell>
          <cell r="CD848">
            <v>0</v>
          </cell>
        </row>
        <row r="849">
          <cell r="E849" t="str">
            <v>External Communications</v>
          </cell>
          <cell r="I849" t="str">
            <v>Communications, Education &amp; Outreach</v>
          </cell>
          <cell r="CD849">
            <v>0</v>
          </cell>
        </row>
        <row r="850">
          <cell r="E850" t="str">
            <v>External Communications</v>
          </cell>
          <cell r="I850" t="str">
            <v>Communications, Education &amp; Outreach</v>
          </cell>
          <cell r="CD850">
            <v>0</v>
          </cell>
        </row>
        <row r="851">
          <cell r="E851" t="str">
            <v>External Communications</v>
          </cell>
          <cell r="I851" t="str">
            <v>Communications, Education &amp; Outreach</v>
          </cell>
          <cell r="CD851">
            <v>0</v>
          </cell>
        </row>
        <row r="852">
          <cell r="E852" t="str">
            <v>External Communications</v>
          </cell>
          <cell r="I852" t="str">
            <v>Communications, Education &amp; Outreach</v>
          </cell>
          <cell r="CD852">
            <v>0</v>
          </cell>
        </row>
        <row r="853">
          <cell r="E853" t="str">
            <v>External Communications</v>
          </cell>
          <cell r="I853" t="str">
            <v>Communications, Education &amp; Outreach</v>
          </cell>
          <cell r="CD853">
            <v>0</v>
          </cell>
        </row>
        <row r="854">
          <cell r="E854" t="str">
            <v>External Communications</v>
          </cell>
          <cell r="I854" t="str">
            <v>Communications, Education &amp; Outreach</v>
          </cell>
          <cell r="CD854">
            <v>0</v>
          </cell>
        </row>
        <row r="855">
          <cell r="E855" t="str">
            <v>External Communications</v>
          </cell>
          <cell r="I855" t="str">
            <v>Communications, Education &amp; Outreach</v>
          </cell>
          <cell r="CD855">
            <v>3410.0020004790281</v>
          </cell>
        </row>
        <row r="856">
          <cell r="E856" t="str">
            <v>External Communications</v>
          </cell>
          <cell r="I856" t="str">
            <v>Communications, Education &amp; Outreach</v>
          </cell>
          <cell r="CD856">
            <v>1767.7422051449121</v>
          </cell>
        </row>
        <row r="857">
          <cell r="E857" t="str">
            <v>External Communications</v>
          </cell>
          <cell r="I857" t="str">
            <v>Communications, Education &amp; Outreach</v>
          </cell>
          <cell r="CD857">
            <v>0</v>
          </cell>
        </row>
        <row r="858">
          <cell r="E858" t="str">
            <v>External Communications</v>
          </cell>
          <cell r="I858" t="str">
            <v>Communications, Education &amp; Outreach</v>
          </cell>
          <cell r="CD858">
            <v>0</v>
          </cell>
        </row>
        <row r="859">
          <cell r="E859" t="str">
            <v>External Communications</v>
          </cell>
          <cell r="I859" t="str">
            <v>Communications, Education &amp; Outreach</v>
          </cell>
          <cell r="CD859">
            <v>671.74554271441991</v>
          </cell>
        </row>
        <row r="860">
          <cell r="E860" t="str">
            <v>External Communications</v>
          </cell>
          <cell r="I860" t="str">
            <v>Communications, Education &amp; Outreach</v>
          </cell>
          <cell r="CD860">
            <v>0</v>
          </cell>
        </row>
        <row r="861">
          <cell r="E861" t="str">
            <v>External Communications</v>
          </cell>
          <cell r="I861" t="str">
            <v>Communications, Education &amp; Outreach</v>
          </cell>
          <cell r="CD861">
            <v>0</v>
          </cell>
        </row>
        <row r="862">
          <cell r="E862" t="str">
            <v>External Communications</v>
          </cell>
          <cell r="I862" t="str">
            <v>Communications, Education &amp; Outreach</v>
          </cell>
          <cell r="CD862">
            <v>0</v>
          </cell>
        </row>
        <row r="863">
          <cell r="E863" t="str">
            <v>External Communications</v>
          </cell>
          <cell r="I863" t="str">
            <v>Communications, Education &amp; Outreach</v>
          </cell>
          <cell r="CD863">
            <v>0</v>
          </cell>
        </row>
        <row r="864">
          <cell r="E864" t="str">
            <v>External Communications</v>
          </cell>
          <cell r="I864" t="str">
            <v>Communications, Education &amp; Outreach</v>
          </cell>
          <cell r="CD864">
            <v>0</v>
          </cell>
        </row>
        <row r="865">
          <cell r="E865" t="str">
            <v>External Communications</v>
          </cell>
          <cell r="I865" t="str">
            <v>Communications, Education &amp; Outreach</v>
          </cell>
          <cell r="CD865">
            <v>0</v>
          </cell>
        </row>
        <row r="866">
          <cell r="E866" t="str">
            <v>External Communications</v>
          </cell>
          <cell r="I866" t="str">
            <v>Communications, Education &amp; Outreach</v>
          </cell>
          <cell r="CD866">
            <v>0</v>
          </cell>
        </row>
        <row r="867">
          <cell r="E867" t="str">
            <v>External Communications</v>
          </cell>
          <cell r="I867" t="str">
            <v>Communications, Education &amp; Outreach</v>
          </cell>
          <cell r="CD867">
            <v>1.0810565190067707</v>
          </cell>
        </row>
        <row r="868">
          <cell r="E868" t="str">
            <v>External Communications</v>
          </cell>
          <cell r="I868" t="str">
            <v>Communications, Education &amp; Outreach</v>
          </cell>
          <cell r="CD868">
            <v>7606.7402380294379</v>
          </cell>
        </row>
        <row r="869">
          <cell r="E869" t="str">
            <v>External Communications</v>
          </cell>
          <cell r="I869" t="str">
            <v>Communications, Education &amp; Outreach</v>
          </cell>
          <cell r="CD869">
            <v>0</v>
          </cell>
        </row>
        <row r="870">
          <cell r="E870" t="str">
            <v>Facility and Land Operations</v>
          </cell>
          <cell r="I870" t="str">
            <v>Facility &amp; Land Operations</v>
          </cell>
          <cell r="CD870">
            <v>556.75823513156161</v>
          </cell>
        </row>
        <row r="871">
          <cell r="E871" t="str">
            <v>Facility and Land Operations</v>
          </cell>
          <cell r="I871" t="str">
            <v>Facility &amp; Land Operations</v>
          </cell>
          <cell r="CD871">
            <v>377.26104944416363</v>
          </cell>
        </row>
        <row r="872">
          <cell r="E872" t="str">
            <v>Facility and Land Operations</v>
          </cell>
          <cell r="I872" t="str">
            <v>Facility &amp; Land Operations</v>
          </cell>
          <cell r="CD872">
            <v>0</v>
          </cell>
        </row>
        <row r="873">
          <cell r="E873" t="str">
            <v>Facility and Land Operations</v>
          </cell>
          <cell r="I873" t="str">
            <v>Facility &amp; Land Operations</v>
          </cell>
          <cell r="CD873">
            <v>871.25513324658175</v>
          </cell>
        </row>
        <row r="874">
          <cell r="E874" t="str">
            <v>Facility and Land Operations</v>
          </cell>
          <cell r="I874" t="str">
            <v>Facility &amp; Land Operations</v>
          </cell>
          <cell r="CD874">
            <v>274.96394601779394</v>
          </cell>
        </row>
        <row r="875">
          <cell r="E875" t="str">
            <v>Facility and Land Operations</v>
          </cell>
          <cell r="I875" t="str">
            <v>Facility &amp; Land Operations</v>
          </cell>
          <cell r="CD875">
            <v>0</v>
          </cell>
        </row>
        <row r="876">
          <cell r="E876" t="str">
            <v>Facility and Land Operations</v>
          </cell>
          <cell r="I876" t="str">
            <v>Facility &amp; Land Operations</v>
          </cell>
          <cell r="CD876">
            <v>194.47008675506373</v>
          </cell>
        </row>
        <row r="877">
          <cell r="E877" t="str">
            <v>Facility and Land Operations</v>
          </cell>
          <cell r="I877" t="str">
            <v>Facility &amp; Land Operations</v>
          </cell>
          <cell r="CD877">
            <v>131.77351252279479</v>
          </cell>
        </row>
        <row r="878">
          <cell r="E878" t="str">
            <v>Facility and Land Operations</v>
          </cell>
          <cell r="I878" t="str">
            <v>Facility &amp; Land Operations</v>
          </cell>
          <cell r="CD878">
            <v>0</v>
          </cell>
        </row>
        <row r="879">
          <cell r="E879" t="str">
            <v>Facility and Land Operations</v>
          </cell>
          <cell r="I879" t="str">
            <v>Facility &amp; Land Operations</v>
          </cell>
          <cell r="CD879">
            <v>518.24919144899184</v>
          </cell>
        </row>
        <row r="880">
          <cell r="E880" t="str">
            <v>Facility and Land Operations</v>
          </cell>
          <cell r="I880" t="str">
            <v>Facility &amp; Land Operations</v>
          </cell>
          <cell r="CD880">
            <v>351.16717928622813</v>
          </cell>
        </row>
        <row r="881">
          <cell r="E881" t="str">
            <v>Facility and Land Operations</v>
          </cell>
          <cell r="I881" t="str">
            <v>Facility &amp; Land Operations</v>
          </cell>
          <cell r="CD881">
            <v>0</v>
          </cell>
        </row>
        <row r="882">
          <cell r="E882" t="str">
            <v>Facility and Land Operations</v>
          </cell>
          <cell r="I882" t="str">
            <v>Facility &amp; Land Operations</v>
          </cell>
          <cell r="CD882">
            <v>0</v>
          </cell>
        </row>
        <row r="883">
          <cell r="E883" t="str">
            <v>Facility and Land Operations</v>
          </cell>
          <cell r="I883" t="str">
            <v>Facility &amp; Land Operations</v>
          </cell>
          <cell r="CD883">
            <v>157.5989263211998</v>
          </cell>
        </row>
        <row r="884">
          <cell r="E884" t="str">
            <v>Facility and Land Operations</v>
          </cell>
          <cell r="I884" t="str">
            <v>Facility &amp; Land Operations</v>
          </cell>
          <cell r="CD884">
            <v>0</v>
          </cell>
        </row>
        <row r="885">
          <cell r="E885" t="str">
            <v>Facility and Land Operations</v>
          </cell>
          <cell r="I885" t="str">
            <v>Facility &amp; Land Operations</v>
          </cell>
          <cell r="CD885">
            <v>0</v>
          </cell>
        </row>
        <row r="886">
          <cell r="E886" t="str">
            <v>Facility and Land Operations</v>
          </cell>
          <cell r="I886" t="str">
            <v>Facility &amp; Land Operations</v>
          </cell>
          <cell r="CD886">
            <v>0</v>
          </cell>
        </row>
        <row r="887">
          <cell r="E887" t="str">
            <v>Facility and Land Operations</v>
          </cell>
          <cell r="I887" t="str">
            <v>Facility &amp; Land Operations</v>
          </cell>
          <cell r="CD887">
            <v>0</v>
          </cell>
        </row>
        <row r="888">
          <cell r="E888" t="str">
            <v>Facility and Land Operations</v>
          </cell>
          <cell r="I888" t="str">
            <v>Facility &amp; Land Operations</v>
          </cell>
          <cell r="CD888">
            <v>591.97912389201122</v>
          </cell>
        </row>
        <row r="889">
          <cell r="E889" t="str">
            <v>Facility and Land Operations</v>
          </cell>
          <cell r="I889" t="str">
            <v>Facility &amp; Land Operations</v>
          </cell>
          <cell r="CD889">
            <v>4794.0787770406278</v>
          </cell>
        </row>
        <row r="890">
          <cell r="E890" t="str">
            <v>Facility and Land Operations</v>
          </cell>
          <cell r="I890" t="str">
            <v>Facility &amp; Land Operations</v>
          </cell>
          <cell r="CD890">
            <v>0</v>
          </cell>
        </row>
        <row r="891">
          <cell r="E891" t="str">
            <v>Facility and Land Operations</v>
          </cell>
          <cell r="I891" t="str">
            <v>Facility &amp; Land Operations</v>
          </cell>
          <cell r="CD891">
            <v>0</v>
          </cell>
        </row>
        <row r="892">
          <cell r="E892" t="str">
            <v>Facility and Land Operations</v>
          </cell>
          <cell r="I892" t="str">
            <v>Facility &amp; Land Operations</v>
          </cell>
          <cell r="CD892">
            <v>0</v>
          </cell>
        </row>
        <row r="893">
          <cell r="E893" t="str">
            <v>Facility and Land Operations</v>
          </cell>
          <cell r="I893" t="str">
            <v>Facility &amp; Land Operations</v>
          </cell>
          <cell r="CD893">
            <v>0</v>
          </cell>
        </row>
        <row r="894">
          <cell r="E894" t="str">
            <v>Facility and Land Operations</v>
          </cell>
          <cell r="I894" t="str">
            <v>Facility &amp; Land Operations</v>
          </cell>
          <cell r="CD894">
            <v>0</v>
          </cell>
        </row>
        <row r="895">
          <cell r="E895" t="str">
            <v>Facility and Land Operations</v>
          </cell>
          <cell r="I895" t="str">
            <v>Facility &amp; Land Operations</v>
          </cell>
          <cell r="CD895">
            <v>6861.9635075030264</v>
          </cell>
        </row>
        <row r="896">
          <cell r="E896" t="str">
            <v>Facility and Land Operations</v>
          </cell>
          <cell r="I896" t="str">
            <v>Facility &amp; Land Operations</v>
          </cell>
          <cell r="CD896">
            <v>0</v>
          </cell>
        </row>
        <row r="897">
          <cell r="E897" t="str">
            <v>Facility and Land Operations</v>
          </cell>
          <cell r="I897" t="str">
            <v>Facility &amp; Land Operations</v>
          </cell>
          <cell r="CD897">
            <v>119.12313217324696</v>
          </cell>
        </row>
        <row r="898">
          <cell r="E898" t="str">
            <v>Facility and Land Operations</v>
          </cell>
          <cell r="I898" t="str">
            <v>Facility &amp; Land Operations</v>
          </cell>
          <cell r="CD898">
            <v>31.742222263953337</v>
          </cell>
        </row>
        <row r="899">
          <cell r="E899" t="str">
            <v>Facility and Land Operations</v>
          </cell>
          <cell r="I899" t="str">
            <v>Facility &amp; Land Operations</v>
          </cell>
          <cell r="CD899">
            <v>0</v>
          </cell>
        </row>
        <row r="900">
          <cell r="E900" t="str">
            <v>Facility and Land Operations</v>
          </cell>
          <cell r="I900" t="str">
            <v>Facility &amp; Land Operations</v>
          </cell>
          <cell r="CD900">
            <v>0</v>
          </cell>
        </row>
        <row r="901">
          <cell r="E901" t="str">
            <v>Facility and Land Operations</v>
          </cell>
          <cell r="I901" t="str">
            <v>Facility &amp; Land Operations</v>
          </cell>
          <cell r="CD901">
            <v>0</v>
          </cell>
        </row>
        <row r="902">
          <cell r="E902" t="str">
            <v>Facility and Land Operations</v>
          </cell>
          <cell r="I902" t="str">
            <v>Facility &amp; Land Operations</v>
          </cell>
          <cell r="CD902">
            <v>0</v>
          </cell>
        </row>
        <row r="903">
          <cell r="E903" t="str">
            <v>Facility and Land Operations</v>
          </cell>
          <cell r="I903" t="str">
            <v>Facility &amp; Land Operations</v>
          </cell>
          <cell r="CD903">
            <v>0</v>
          </cell>
        </row>
        <row r="904">
          <cell r="E904" t="str">
            <v>Facility and Land Operations</v>
          </cell>
          <cell r="I904" t="str">
            <v>Facility &amp; Land Operations</v>
          </cell>
          <cell r="CD904">
            <v>0</v>
          </cell>
        </row>
        <row r="905">
          <cell r="E905" t="str">
            <v>Facility and Land Operations</v>
          </cell>
          <cell r="I905" t="str">
            <v>Facility &amp; Land Operations</v>
          </cell>
          <cell r="CD905">
            <v>0</v>
          </cell>
        </row>
        <row r="906">
          <cell r="E906" t="str">
            <v>Facility and Land Operations</v>
          </cell>
          <cell r="I906" t="str">
            <v>Facility &amp; Land Operations</v>
          </cell>
          <cell r="CD906">
            <v>7242.1156964116171</v>
          </cell>
        </row>
        <row r="907">
          <cell r="E907" t="str">
            <v>Facility and Land Operations</v>
          </cell>
          <cell r="I907" t="str">
            <v>Facility &amp; Land Operations</v>
          </cell>
          <cell r="CD907">
            <v>24777.232599857347</v>
          </cell>
        </row>
        <row r="908">
          <cell r="E908" t="str">
            <v>Facility and Land Operations</v>
          </cell>
          <cell r="I908" t="str">
            <v>Facility &amp; Land Operations</v>
          </cell>
          <cell r="CD908">
            <v>0</v>
          </cell>
        </row>
        <row r="909">
          <cell r="E909" t="str">
            <v>Facility and Land Operations</v>
          </cell>
          <cell r="I909" t="str">
            <v>Facility &amp; Land Operations</v>
          </cell>
          <cell r="CD909">
            <v>0</v>
          </cell>
        </row>
        <row r="910">
          <cell r="E910" t="str">
            <v>Facility and Land Operations</v>
          </cell>
          <cell r="I910" t="str">
            <v>Facility &amp; Land Operations</v>
          </cell>
          <cell r="CD910">
            <v>0</v>
          </cell>
        </row>
        <row r="911">
          <cell r="E911" t="str">
            <v>Facility and Land Operations</v>
          </cell>
          <cell r="I911" t="str">
            <v>Facility &amp; Land Operations</v>
          </cell>
          <cell r="CD911">
            <v>0</v>
          </cell>
        </row>
        <row r="912">
          <cell r="E912" t="str">
            <v>Facility and Land Operations</v>
          </cell>
          <cell r="I912" t="str">
            <v>Facility &amp; Land Operations</v>
          </cell>
          <cell r="CD912">
            <v>0</v>
          </cell>
        </row>
        <row r="913">
          <cell r="E913" t="str">
            <v>Facility and Land Operations</v>
          </cell>
          <cell r="I913" t="str">
            <v>Facility &amp; Land Operations</v>
          </cell>
          <cell r="CD913">
            <v>0</v>
          </cell>
        </row>
        <row r="914">
          <cell r="E914" t="str">
            <v>Facility and Land Operations</v>
          </cell>
          <cell r="I914" t="str">
            <v>Facility &amp; Land Operations</v>
          </cell>
          <cell r="CD914">
            <v>0</v>
          </cell>
        </row>
        <row r="915">
          <cell r="E915" t="str">
            <v>Facility and Land Operations</v>
          </cell>
          <cell r="I915" t="str">
            <v>Facility &amp; Land Operations</v>
          </cell>
          <cell r="CD915">
            <v>0</v>
          </cell>
        </row>
        <row r="916">
          <cell r="E916" t="str">
            <v>Facility and Land Operations</v>
          </cell>
          <cell r="I916" t="str">
            <v>Facility &amp; Land Operations</v>
          </cell>
          <cell r="CD916">
            <v>0</v>
          </cell>
        </row>
        <row r="917">
          <cell r="E917" t="str">
            <v>Facility and Land Operations</v>
          </cell>
          <cell r="I917" t="str">
            <v>Facility &amp; Land Operations</v>
          </cell>
          <cell r="CD917">
            <v>0</v>
          </cell>
        </row>
        <row r="918">
          <cell r="E918" t="str">
            <v>Facility and Land Operations</v>
          </cell>
          <cell r="I918" t="str">
            <v>Facility &amp; Land Operations</v>
          </cell>
          <cell r="CD918">
            <v>0</v>
          </cell>
        </row>
        <row r="919">
          <cell r="E919" t="str">
            <v>Facility and Land Operations</v>
          </cell>
          <cell r="I919" t="str">
            <v>Facility &amp; Land Operations</v>
          </cell>
          <cell r="CD919">
            <v>0</v>
          </cell>
        </row>
        <row r="920">
          <cell r="E920" t="str">
            <v>Facility and Land Operations</v>
          </cell>
          <cell r="I920" t="str">
            <v>Facility &amp; Land Operations</v>
          </cell>
          <cell r="CD920">
            <v>0</v>
          </cell>
        </row>
        <row r="921">
          <cell r="E921" t="str">
            <v>Facility and Land Operations</v>
          </cell>
          <cell r="I921" t="str">
            <v>Facility &amp; Land Operations</v>
          </cell>
          <cell r="CD921">
            <v>0</v>
          </cell>
        </row>
        <row r="922">
          <cell r="E922" t="str">
            <v>Facility and Land Operations</v>
          </cell>
          <cell r="I922" t="str">
            <v>Facility &amp; Land Operations</v>
          </cell>
          <cell r="CD922">
            <v>0</v>
          </cell>
        </row>
        <row r="923">
          <cell r="E923" t="str">
            <v>Facility and Land Operations</v>
          </cell>
          <cell r="I923" t="str">
            <v>Facility &amp; Land Operations</v>
          </cell>
          <cell r="CD923">
            <v>7032.3630000000003</v>
          </cell>
        </row>
        <row r="924">
          <cell r="E924" t="str">
            <v>Facility and Land Operations</v>
          </cell>
          <cell r="I924" t="str">
            <v>Facility &amp; Land Operations</v>
          </cell>
          <cell r="CD924">
            <v>318.22989155523385</v>
          </cell>
        </row>
        <row r="925">
          <cell r="E925" t="str">
            <v>Facility and Land Operations</v>
          </cell>
          <cell r="I925" t="str">
            <v>Facility &amp; Land Operations</v>
          </cell>
          <cell r="CD925">
            <v>13682.502686231708</v>
          </cell>
        </row>
        <row r="926">
          <cell r="E926" t="str">
            <v>Facility and Land Operations</v>
          </cell>
          <cell r="I926" t="str">
            <v>Facility &amp; Land Operations</v>
          </cell>
          <cell r="CD926">
            <v>0</v>
          </cell>
        </row>
        <row r="927">
          <cell r="E927" t="str">
            <v>Field Meter Reading</v>
          </cell>
          <cell r="I927" t="str">
            <v>Meter Activities</v>
          </cell>
          <cell r="CD927">
            <v>2194.5827807198511</v>
          </cell>
        </row>
        <row r="928">
          <cell r="E928" t="str">
            <v>Field Meter Reading</v>
          </cell>
          <cell r="I928" t="str">
            <v>Meter Activities</v>
          </cell>
          <cell r="CD928">
            <v>538.88711243155126</v>
          </cell>
        </row>
        <row r="929">
          <cell r="E929" t="str">
            <v>Field Meter Reading</v>
          </cell>
          <cell r="I929" t="str">
            <v>Meter Activities</v>
          </cell>
          <cell r="CD929">
            <v>0</v>
          </cell>
        </row>
        <row r="930">
          <cell r="E930" t="str">
            <v>Field Meter Reading</v>
          </cell>
          <cell r="I930" t="str">
            <v>Meter Activities</v>
          </cell>
          <cell r="CD930">
            <v>930.55046993443932</v>
          </cell>
        </row>
        <row r="931">
          <cell r="E931" t="str">
            <v>Field Meter Reading</v>
          </cell>
          <cell r="I931" t="str">
            <v>Meter Activities</v>
          </cell>
          <cell r="CD931">
            <v>38.391042006758063</v>
          </cell>
        </row>
        <row r="932">
          <cell r="E932" t="str">
            <v>Field Meter Reading</v>
          </cell>
          <cell r="I932" t="str">
            <v>Meter Activities</v>
          </cell>
          <cell r="CD932">
            <v>0</v>
          </cell>
        </row>
        <row r="933">
          <cell r="E933" t="str">
            <v>Field Meter Reading</v>
          </cell>
          <cell r="I933" t="str">
            <v>Meter Activities</v>
          </cell>
          <cell r="CD933">
            <v>4.5783512818367429</v>
          </cell>
        </row>
        <row r="934">
          <cell r="E934" t="str">
            <v>Field Meter Reading</v>
          </cell>
          <cell r="I934" t="str">
            <v>Meter Activities</v>
          </cell>
          <cell r="CD934">
            <v>0.39317307744798075</v>
          </cell>
        </row>
        <row r="935">
          <cell r="E935" t="str">
            <v>Field Meter Reading</v>
          </cell>
          <cell r="I935" t="str">
            <v>Meter Activities</v>
          </cell>
          <cell r="CD935">
            <v>0</v>
          </cell>
        </row>
        <row r="936">
          <cell r="E936" t="str">
            <v>Field Meter Reading</v>
          </cell>
          <cell r="I936" t="str">
            <v>Meter Activities</v>
          </cell>
          <cell r="CD936">
            <v>4510.6154136197692</v>
          </cell>
        </row>
        <row r="937">
          <cell r="E937" t="str">
            <v>Field Meter Reading</v>
          </cell>
          <cell r="I937" t="str">
            <v>Meter Activities</v>
          </cell>
          <cell r="CD937">
            <v>-549.42395370893973</v>
          </cell>
        </row>
        <row r="938">
          <cell r="E938" t="str">
            <v>Field Meter Reading</v>
          </cell>
          <cell r="I938" t="str">
            <v>Meter Activities</v>
          </cell>
          <cell r="CD938">
            <v>0</v>
          </cell>
        </row>
        <row r="939">
          <cell r="E939" t="str">
            <v>Field Meter Reading</v>
          </cell>
          <cell r="I939" t="str">
            <v>Meter Activities</v>
          </cell>
          <cell r="CD939">
            <v>-5.2790872707520441E-4</v>
          </cell>
        </row>
        <row r="940">
          <cell r="E940" t="str">
            <v>Field Meter Reading</v>
          </cell>
          <cell r="I940" t="str">
            <v>Meter Activities</v>
          </cell>
          <cell r="CD940">
            <v>0.51138161419900474</v>
          </cell>
        </row>
        <row r="941">
          <cell r="E941" t="str">
            <v>Field Meter Reading</v>
          </cell>
          <cell r="I941" t="str">
            <v>Meter Activities</v>
          </cell>
          <cell r="CD941">
            <v>0</v>
          </cell>
        </row>
        <row r="942">
          <cell r="E942" t="str">
            <v>Field Meter Reading</v>
          </cell>
          <cell r="I942" t="str">
            <v>Meter Activities</v>
          </cell>
          <cell r="CD942">
            <v>0</v>
          </cell>
        </row>
        <row r="943">
          <cell r="E943" t="str">
            <v>Field Meter Reading</v>
          </cell>
          <cell r="I943" t="str">
            <v>Meter Activities</v>
          </cell>
          <cell r="CD943">
            <v>0</v>
          </cell>
        </row>
        <row r="944">
          <cell r="E944" t="str">
            <v>Field Meter Reading</v>
          </cell>
          <cell r="I944" t="str">
            <v>Meter Activities</v>
          </cell>
          <cell r="CD944">
            <v>0</v>
          </cell>
        </row>
        <row r="945">
          <cell r="E945" t="str">
            <v>Fire Hazard Prevention</v>
          </cell>
          <cell r="I945" t="str">
            <v>Wildfire Management</v>
          </cell>
          <cell r="CD945">
            <v>0</v>
          </cell>
        </row>
        <row r="946">
          <cell r="E946" t="str">
            <v>Fire Hazard Prevention</v>
          </cell>
          <cell r="I946" t="str">
            <v>Wildfire Management</v>
          </cell>
          <cell r="CD946">
            <v>0</v>
          </cell>
        </row>
        <row r="947">
          <cell r="E947" t="str">
            <v>Fire Hazard Prevention</v>
          </cell>
          <cell r="I947" t="str">
            <v>Wildfire Management</v>
          </cell>
          <cell r="CD947">
            <v>0</v>
          </cell>
        </row>
        <row r="948">
          <cell r="E948" t="str">
            <v>Fire Hazard Prevention</v>
          </cell>
          <cell r="I948" t="str">
            <v>Wildfire Management</v>
          </cell>
          <cell r="CD948">
            <v>9.4396490721303898</v>
          </cell>
        </row>
        <row r="949">
          <cell r="E949" t="str">
            <v>Fire Hazard Prevention</v>
          </cell>
          <cell r="I949" t="str">
            <v>Wildfire Management</v>
          </cell>
          <cell r="CD949">
            <v>645.86085338293344</v>
          </cell>
        </row>
        <row r="950">
          <cell r="E950" t="str">
            <v>Fire Hazard Prevention</v>
          </cell>
          <cell r="I950" t="str">
            <v>Wildfire Management</v>
          </cell>
          <cell r="CD950">
            <v>0</v>
          </cell>
        </row>
        <row r="951">
          <cell r="E951" t="str">
            <v>Fire Hazard Prevention</v>
          </cell>
          <cell r="I951" t="str">
            <v>Wildfire Management</v>
          </cell>
          <cell r="CD951">
            <v>0</v>
          </cell>
        </row>
        <row r="952">
          <cell r="E952" t="str">
            <v>Fire Hazard Prevention</v>
          </cell>
          <cell r="I952" t="str">
            <v>Wildfire Management</v>
          </cell>
          <cell r="CD952">
            <v>-230.79711459942297</v>
          </cell>
        </row>
        <row r="953">
          <cell r="E953" t="str">
            <v>Fire Hazard Prevention</v>
          </cell>
          <cell r="I953" t="str">
            <v>Wildfire Management</v>
          </cell>
          <cell r="CD953">
            <v>0</v>
          </cell>
        </row>
        <row r="954">
          <cell r="E954" t="str">
            <v>Fire Hazard Prevention</v>
          </cell>
          <cell r="I954" t="str">
            <v>Wildfire Management</v>
          </cell>
          <cell r="CD954">
            <v>0</v>
          </cell>
        </row>
        <row r="955">
          <cell r="E955" t="str">
            <v>Fire Hazard Prevention</v>
          </cell>
          <cell r="I955" t="str">
            <v>Wildfire Management</v>
          </cell>
          <cell r="CD955">
            <v>0</v>
          </cell>
        </row>
        <row r="956">
          <cell r="E956" t="str">
            <v>Fire Hazard Prevention</v>
          </cell>
          <cell r="I956" t="str">
            <v>Wildfire Management</v>
          </cell>
          <cell r="CD956">
            <v>0</v>
          </cell>
        </row>
        <row r="957">
          <cell r="E957" t="str">
            <v>Fire Science and Advanced Modeling</v>
          </cell>
          <cell r="I957" t="str">
            <v>Wildfire Management</v>
          </cell>
          <cell r="CD957">
            <v>7.3124727108715675</v>
          </cell>
        </row>
        <row r="958">
          <cell r="E958" t="str">
            <v>Fire Science and Advanced Modeling</v>
          </cell>
          <cell r="I958" t="str">
            <v>Wildfire Management</v>
          </cell>
          <cell r="CD958">
            <v>5149.1471232142967</v>
          </cell>
        </row>
        <row r="959">
          <cell r="E959" t="str">
            <v>Fire Science and Advanced Modeling</v>
          </cell>
          <cell r="I959" t="str">
            <v>Wildfire Management</v>
          </cell>
          <cell r="CD959">
            <v>0</v>
          </cell>
        </row>
        <row r="960">
          <cell r="E960" t="str">
            <v>Fixed Price Technology and Maintenance</v>
          </cell>
          <cell r="I960" t="str">
            <v>Enterprise Technology</v>
          </cell>
          <cell r="CD960">
            <v>3810.6898274468012</v>
          </cell>
        </row>
        <row r="961">
          <cell r="E961" t="str">
            <v>Fixed Price Technology and Maintenance</v>
          </cell>
          <cell r="I961" t="str">
            <v>Enterprise Technology</v>
          </cell>
          <cell r="CD961">
            <v>85983.961723566186</v>
          </cell>
        </row>
        <row r="962">
          <cell r="E962" t="str">
            <v>Fixed Price Technology and Maintenance</v>
          </cell>
          <cell r="I962" t="str">
            <v>Enterprise Technology</v>
          </cell>
          <cell r="CD962">
            <v>0</v>
          </cell>
        </row>
        <row r="963">
          <cell r="E963" t="str">
            <v>Fixed Price Technology and Maintenance</v>
          </cell>
          <cell r="I963" t="str">
            <v>Enterprise Technology</v>
          </cell>
          <cell r="CD963">
            <v>0</v>
          </cell>
        </row>
        <row r="964">
          <cell r="E964" t="str">
            <v>Fixed Price Technology and Maintenance</v>
          </cell>
          <cell r="I964" t="str">
            <v>Enterprise Technology</v>
          </cell>
          <cell r="CD964">
            <v>0</v>
          </cell>
        </row>
        <row r="965">
          <cell r="E965" t="str">
            <v>Fixed Price Technology and Maintenance</v>
          </cell>
          <cell r="I965" t="str">
            <v>Enterprise Technology</v>
          </cell>
          <cell r="CD965">
            <v>0</v>
          </cell>
        </row>
        <row r="966">
          <cell r="E966" t="str">
            <v>Fixed Price Technology and Maintenance</v>
          </cell>
          <cell r="I966" t="str">
            <v>Enterprise Technology</v>
          </cell>
          <cell r="CD966">
            <v>0</v>
          </cell>
        </row>
        <row r="967">
          <cell r="E967" t="str">
            <v>Fixed Price Technology and Maintenance</v>
          </cell>
          <cell r="I967" t="str">
            <v>Enterprise Technology</v>
          </cell>
          <cell r="CD967">
            <v>0</v>
          </cell>
        </row>
        <row r="968">
          <cell r="E968" t="str">
            <v>Fixed Price Technology and Maintenance</v>
          </cell>
          <cell r="I968" t="str">
            <v>Enterprise Technology</v>
          </cell>
          <cell r="CD968">
            <v>0</v>
          </cell>
        </row>
        <row r="969">
          <cell r="E969" t="str">
            <v>Franchise Fees</v>
          </cell>
          <cell r="I969" t="str">
            <v>Financial Oversight &amp; Transactional Processing</v>
          </cell>
          <cell r="CD969">
            <v>0</v>
          </cell>
        </row>
        <row r="970">
          <cell r="E970" t="str">
            <v>Franchise Fees</v>
          </cell>
          <cell r="I970" t="str">
            <v>Financial Oversight &amp; Transactional Processing</v>
          </cell>
          <cell r="CD970">
            <v>0</v>
          </cell>
        </row>
        <row r="971">
          <cell r="E971" t="str">
            <v>Franchise Fees</v>
          </cell>
          <cell r="I971" t="str">
            <v>Financial Oversight &amp; Transactional Processing</v>
          </cell>
          <cell r="CD971">
            <v>96023.53186909364</v>
          </cell>
        </row>
        <row r="972">
          <cell r="E972" t="str">
            <v>Fuel Cell</v>
          </cell>
          <cell r="I972" t="str">
            <v>Fossil Fuel Generation</v>
          </cell>
          <cell r="CD972">
            <v>3.3469790374230159</v>
          </cell>
        </row>
        <row r="973">
          <cell r="E973" t="str">
            <v>Fuel Cell</v>
          </cell>
          <cell r="I973" t="str">
            <v>Fossil Fuel Generation</v>
          </cell>
          <cell r="CD973">
            <v>559.67676091285307</v>
          </cell>
        </row>
        <row r="974">
          <cell r="E974" t="str">
            <v>Fuel Cell</v>
          </cell>
          <cell r="I974" t="str">
            <v>Fossil Fuel Generation</v>
          </cell>
          <cell r="CD974">
            <v>0</v>
          </cell>
        </row>
        <row r="975">
          <cell r="E975" t="str">
            <v>Fuel Cell</v>
          </cell>
          <cell r="I975" t="str">
            <v>Fossil Fuel Generation</v>
          </cell>
          <cell r="CD975">
            <v>0</v>
          </cell>
        </row>
        <row r="976">
          <cell r="E976" t="str">
            <v>Fuel Cell</v>
          </cell>
          <cell r="I976" t="str">
            <v>Fossil Fuel Generation</v>
          </cell>
          <cell r="CD976">
            <v>-19.571844102539806</v>
          </cell>
        </row>
        <row r="977">
          <cell r="E977" t="str">
            <v>Fuel Cell</v>
          </cell>
          <cell r="I977" t="str">
            <v>Fossil Fuel Generation</v>
          </cell>
          <cell r="CD977">
            <v>19.571844102539806</v>
          </cell>
        </row>
        <row r="978">
          <cell r="E978" t="str">
            <v>Fusing Mitigation</v>
          </cell>
          <cell r="I978" t="str">
            <v>Wildfire Management</v>
          </cell>
          <cell r="CD978">
            <v>0</v>
          </cell>
        </row>
        <row r="979">
          <cell r="E979" t="str">
            <v>Fusing Mitigation</v>
          </cell>
          <cell r="I979" t="str">
            <v>Wildfire Management</v>
          </cell>
          <cell r="CD979">
            <v>0</v>
          </cell>
        </row>
        <row r="980">
          <cell r="E980" t="str">
            <v>Fusing Mitigation</v>
          </cell>
          <cell r="I980" t="str">
            <v>Wildfire Management</v>
          </cell>
          <cell r="CD980">
            <v>0</v>
          </cell>
        </row>
        <row r="981">
          <cell r="E981" t="str">
            <v>Gains/Losses On Sale of Property</v>
          </cell>
          <cell r="I981" t="str">
            <v>N/A</v>
          </cell>
          <cell r="CD981">
            <v>0</v>
          </cell>
        </row>
        <row r="982">
          <cell r="E982" t="str">
            <v>Gains/Losses On Sale of Property</v>
          </cell>
          <cell r="I982" t="str">
            <v>N/A</v>
          </cell>
          <cell r="CD982">
            <v>0</v>
          </cell>
        </row>
        <row r="983">
          <cell r="E983" t="str">
            <v>Gains/Losses On Sale of Property</v>
          </cell>
          <cell r="I983" t="str">
            <v>N/A</v>
          </cell>
          <cell r="CD983">
            <v>1033.9246666666668</v>
          </cell>
        </row>
        <row r="984">
          <cell r="E984" t="str">
            <v>Generation Radial Tie-Lines</v>
          </cell>
          <cell r="I984" t="str">
            <v>Other Operating Revenue</v>
          </cell>
          <cell r="CD984">
            <v>1361.001</v>
          </cell>
        </row>
        <row r="985">
          <cell r="E985" t="str">
            <v>Grid Engineering</v>
          </cell>
          <cell r="I985" t="str">
            <v>Engineering</v>
          </cell>
          <cell r="CD985">
            <v>3094.7644715584333</v>
          </cell>
        </row>
        <row r="986">
          <cell r="E986" t="str">
            <v>Grid Engineering</v>
          </cell>
          <cell r="I986" t="str">
            <v>Engineering</v>
          </cell>
          <cell r="CD986">
            <v>1810.2545482648177</v>
          </cell>
        </row>
        <row r="987">
          <cell r="E987" t="str">
            <v>Grid Engineering</v>
          </cell>
          <cell r="I987" t="str">
            <v>Engineering</v>
          </cell>
          <cell r="CD987">
            <v>0</v>
          </cell>
        </row>
        <row r="988">
          <cell r="E988" t="str">
            <v>Grid Engineering</v>
          </cell>
          <cell r="I988" t="str">
            <v>Engineering</v>
          </cell>
          <cell r="CD988">
            <v>4284.8553973171211</v>
          </cell>
        </row>
        <row r="989">
          <cell r="E989" t="str">
            <v>Grid Engineering</v>
          </cell>
          <cell r="I989" t="str">
            <v>Engineering</v>
          </cell>
          <cell r="CD989">
            <v>2506.3874382453387</v>
          </cell>
        </row>
        <row r="990">
          <cell r="E990" t="str">
            <v>Grid Engineering</v>
          </cell>
          <cell r="I990" t="str">
            <v>Engineering</v>
          </cell>
          <cell r="CD990">
            <v>0</v>
          </cell>
        </row>
        <row r="991">
          <cell r="E991" t="str">
            <v>Grid Engineering</v>
          </cell>
          <cell r="I991" t="str">
            <v>Engineering</v>
          </cell>
          <cell r="CD991">
            <v>147.01696203327771</v>
          </cell>
        </row>
        <row r="992">
          <cell r="E992" t="str">
            <v>Grid Engineering</v>
          </cell>
          <cell r="I992" t="str">
            <v>Engineering</v>
          </cell>
          <cell r="CD992">
            <v>85.996242775451634</v>
          </cell>
        </row>
        <row r="993">
          <cell r="E993" t="str">
            <v>Grid Engineering</v>
          </cell>
          <cell r="I993" t="str">
            <v>Engineering</v>
          </cell>
          <cell r="CD993">
            <v>0</v>
          </cell>
        </row>
        <row r="994">
          <cell r="E994" t="str">
            <v>Grid Engineering</v>
          </cell>
          <cell r="I994" t="str">
            <v>Engineering</v>
          </cell>
          <cell r="CD994">
            <v>1121.4826003854325</v>
          </cell>
        </row>
        <row r="995">
          <cell r="E995" t="str">
            <v>Grid Engineering</v>
          </cell>
          <cell r="I995" t="str">
            <v>Engineering</v>
          </cell>
          <cell r="CD995">
            <v>961.01461432395718</v>
          </cell>
        </row>
        <row r="996">
          <cell r="E996" t="str">
            <v>Grid Engineering</v>
          </cell>
          <cell r="I996" t="str">
            <v>Engineering</v>
          </cell>
          <cell r="CD996">
            <v>0</v>
          </cell>
        </row>
        <row r="997">
          <cell r="E997" t="str">
            <v>Grid Engineering</v>
          </cell>
          <cell r="I997" t="str">
            <v>Engineering</v>
          </cell>
          <cell r="CD997">
            <v>0</v>
          </cell>
        </row>
        <row r="998">
          <cell r="E998" t="str">
            <v>Grid Engineering</v>
          </cell>
          <cell r="I998" t="str">
            <v>Engineering</v>
          </cell>
          <cell r="CD998">
            <v>0</v>
          </cell>
        </row>
        <row r="999">
          <cell r="E999" t="str">
            <v>Grid Engineering</v>
          </cell>
          <cell r="I999" t="str">
            <v>Engineering</v>
          </cell>
          <cell r="CD999">
            <v>0</v>
          </cell>
        </row>
        <row r="1000">
          <cell r="E1000" t="str">
            <v>Grid Engineering</v>
          </cell>
          <cell r="I1000" t="str">
            <v>Engineering</v>
          </cell>
          <cell r="CD1000">
            <v>0</v>
          </cell>
        </row>
        <row r="1001">
          <cell r="E1001" t="str">
            <v>Grid Engineering</v>
          </cell>
          <cell r="I1001" t="str">
            <v>Engineering</v>
          </cell>
          <cell r="CD1001">
            <v>0</v>
          </cell>
        </row>
        <row r="1002">
          <cell r="E1002" t="str">
            <v>Grid Engineering</v>
          </cell>
          <cell r="I1002" t="str">
            <v>Engineering</v>
          </cell>
          <cell r="CD1002">
            <v>0</v>
          </cell>
        </row>
        <row r="1003">
          <cell r="E1003" t="str">
            <v>Grid Mod Cybersecurity</v>
          </cell>
          <cell r="I1003" t="str">
            <v>Cybersecurity</v>
          </cell>
          <cell r="CD1003">
            <v>164.79617380584622</v>
          </cell>
        </row>
        <row r="1004">
          <cell r="E1004" t="str">
            <v>Grid Mod Cybersecurity</v>
          </cell>
          <cell r="I1004" t="str">
            <v>Cybersecurity</v>
          </cell>
          <cell r="CD1004">
            <v>567.12380300616405</v>
          </cell>
        </row>
        <row r="1005">
          <cell r="E1005" t="str">
            <v>Grid Mod Cybersecurity</v>
          </cell>
          <cell r="I1005" t="str">
            <v>Cybersecurity</v>
          </cell>
          <cell r="CD1005">
            <v>0</v>
          </cell>
        </row>
        <row r="1006">
          <cell r="E1006" t="str">
            <v>Grid Modernization - T&amp;D Deployment Readiness</v>
          </cell>
          <cell r="I1006" t="str">
            <v>Grid Modernization</v>
          </cell>
          <cell r="CD1006">
            <v>-1.2569255374818168E-5</v>
          </cell>
        </row>
        <row r="1007">
          <cell r="E1007" t="str">
            <v>Grid Modernization - T&amp;D Deployment Readiness</v>
          </cell>
          <cell r="I1007" t="str">
            <v>Grid Modernization</v>
          </cell>
          <cell r="CD1007">
            <v>1829.3305786616377</v>
          </cell>
        </row>
        <row r="1008">
          <cell r="E1008" t="str">
            <v>Grid Modernization - T&amp;D Deployment Readiness</v>
          </cell>
          <cell r="I1008" t="str">
            <v>Grid Modernization</v>
          </cell>
          <cell r="CD1008">
            <v>0</v>
          </cell>
        </row>
        <row r="1009">
          <cell r="E1009" t="str">
            <v>Grid Modernization - T&amp;D Deployment Readiness</v>
          </cell>
          <cell r="I1009" t="str">
            <v>Grid Modernization</v>
          </cell>
          <cell r="CD1009">
            <v>0</v>
          </cell>
        </row>
        <row r="1010">
          <cell r="E1010" t="str">
            <v>Grid Modernization - T&amp;D Deployment Readiness</v>
          </cell>
          <cell r="I1010" t="str">
            <v>Grid Modernization</v>
          </cell>
          <cell r="CD1010">
            <v>0</v>
          </cell>
        </row>
        <row r="1011">
          <cell r="E1011" t="str">
            <v>Grid Modernization - T&amp;D Deployment Readiness</v>
          </cell>
          <cell r="I1011" t="str">
            <v>Grid Modernization</v>
          </cell>
          <cell r="CD1011">
            <v>0</v>
          </cell>
        </row>
        <row r="1012">
          <cell r="E1012" t="str">
            <v>Grid Resiliency PMO</v>
          </cell>
          <cell r="I1012" t="str">
            <v>Wildfire Management</v>
          </cell>
          <cell r="CD1012">
            <v>0</v>
          </cell>
        </row>
        <row r="1013">
          <cell r="E1013" t="str">
            <v>Grid Resiliency PMO</v>
          </cell>
          <cell r="I1013" t="str">
            <v>Wildfire Management</v>
          </cell>
          <cell r="CD1013">
            <v>0</v>
          </cell>
        </row>
        <row r="1014">
          <cell r="E1014" t="str">
            <v>Grid Resiliency PMO</v>
          </cell>
          <cell r="I1014" t="str">
            <v>Wildfire Management</v>
          </cell>
          <cell r="CD1014">
            <v>0</v>
          </cell>
        </row>
        <row r="1015">
          <cell r="E1015" t="str">
            <v>Group Life Insurance</v>
          </cell>
          <cell r="I1015" t="str">
            <v>Employee Benefits &amp; Programs</v>
          </cell>
          <cell r="CD1015">
            <v>0</v>
          </cell>
        </row>
        <row r="1016">
          <cell r="E1016" t="str">
            <v>Group Life Insurance</v>
          </cell>
          <cell r="I1016" t="str">
            <v>Employee Benefits &amp; Programs</v>
          </cell>
          <cell r="CD1016">
            <v>0</v>
          </cell>
        </row>
        <row r="1017">
          <cell r="E1017" t="str">
            <v>Group Life Insurance</v>
          </cell>
          <cell r="I1017" t="str">
            <v>Employee Benefits &amp; Programs</v>
          </cell>
          <cell r="CD1017">
            <v>1345.8949449636966</v>
          </cell>
        </row>
        <row r="1018">
          <cell r="E1018" t="str">
            <v>HFRA Sectionalizing Devices</v>
          </cell>
          <cell r="I1018" t="str">
            <v>Wildfire Management</v>
          </cell>
          <cell r="CD1018">
            <v>0</v>
          </cell>
        </row>
        <row r="1019">
          <cell r="E1019" t="str">
            <v>HFRA Sectionalizing Devices</v>
          </cell>
          <cell r="I1019" t="str">
            <v>Wildfire Management</v>
          </cell>
          <cell r="CD1019">
            <v>0</v>
          </cell>
        </row>
        <row r="1020">
          <cell r="E1020" t="str">
            <v>HFRA Sectionalizing Devices</v>
          </cell>
          <cell r="I1020" t="str">
            <v>Wildfire Management</v>
          </cell>
          <cell r="CD1020">
            <v>0</v>
          </cell>
        </row>
        <row r="1021">
          <cell r="E1021" t="str">
            <v>HFRA Sectionalizing Devices</v>
          </cell>
          <cell r="I1021" t="str">
            <v>Wildfire Management</v>
          </cell>
          <cell r="CD1021">
            <v>0</v>
          </cell>
        </row>
        <row r="1022">
          <cell r="E1022" t="str">
            <v>HFRA Sectionalizing Devices</v>
          </cell>
          <cell r="I1022" t="str">
            <v>Wildfire Management</v>
          </cell>
          <cell r="CD1022">
            <v>0</v>
          </cell>
        </row>
        <row r="1023">
          <cell r="E1023" t="str">
            <v>HFRA Sectionalizing Devices</v>
          </cell>
          <cell r="I1023" t="str">
            <v>Wildfire Management</v>
          </cell>
          <cell r="CD1023">
            <v>0</v>
          </cell>
        </row>
        <row r="1024">
          <cell r="E1024" t="str">
            <v>HFRA Sectionalizing Devices</v>
          </cell>
          <cell r="I1024" t="str">
            <v>Wildfire Management</v>
          </cell>
          <cell r="CD1024">
            <v>0</v>
          </cell>
        </row>
        <row r="1025">
          <cell r="E1025" t="str">
            <v>HFRA Sectionalizing Devices</v>
          </cell>
          <cell r="I1025" t="str">
            <v>Wildfire Management</v>
          </cell>
          <cell r="CD1025">
            <v>0</v>
          </cell>
        </row>
        <row r="1026">
          <cell r="E1026" t="str">
            <v>HFRA Sectionalizing Devices</v>
          </cell>
          <cell r="I1026" t="str">
            <v>Wildfire Management</v>
          </cell>
          <cell r="CD1026">
            <v>0</v>
          </cell>
        </row>
        <row r="1027">
          <cell r="E1027" t="str">
            <v>HFRA Sectionalizing Devices</v>
          </cell>
          <cell r="I1027" t="str">
            <v>Wildfire Management</v>
          </cell>
          <cell r="CD1027">
            <v>0</v>
          </cell>
        </row>
        <row r="1028">
          <cell r="E1028" t="str">
            <v>HFRA Sectionalizing Devices</v>
          </cell>
          <cell r="I1028" t="str">
            <v>Wildfire Management</v>
          </cell>
          <cell r="CD1028">
            <v>0</v>
          </cell>
        </row>
        <row r="1029">
          <cell r="E1029" t="str">
            <v>HFRA Sectionalizing Devices</v>
          </cell>
          <cell r="I1029" t="str">
            <v>Wildfire Management</v>
          </cell>
          <cell r="CD1029">
            <v>0</v>
          </cell>
        </row>
        <row r="1030">
          <cell r="E1030" t="str">
            <v>Hydro</v>
          </cell>
          <cell r="I1030" t="str">
            <v>Hydro</v>
          </cell>
          <cell r="CD1030">
            <v>198.11622664041809</v>
          </cell>
        </row>
        <row r="1031">
          <cell r="E1031" t="str">
            <v>Hydro</v>
          </cell>
          <cell r="I1031" t="str">
            <v>Hydro</v>
          </cell>
          <cell r="CD1031">
            <v>0</v>
          </cell>
        </row>
        <row r="1032">
          <cell r="E1032" t="str">
            <v>Hydro</v>
          </cell>
          <cell r="I1032" t="str">
            <v>Hydro</v>
          </cell>
          <cell r="CD1032">
            <v>0</v>
          </cell>
        </row>
        <row r="1033">
          <cell r="E1033" t="str">
            <v>Hydro</v>
          </cell>
          <cell r="I1033" t="str">
            <v>Hydro</v>
          </cell>
          <cell r="CD1033">
            <v>3.2800980294047499</v>
          </cell>
        </row>
        <row r="1034">
          <cell r="E1034" t="str">
            <v>Hydro</v>
          </cell>
          <cell r="I1034" t="str">
            <v>Hydro</v>
          </cell>
          <cell r="CD1034">
            <v>5865.8345738979469</v>
          </cell>
        </row>
        <row r="1035">
          <cell r="E1035" t="str">
            <v>Hydro</v>
          </cell>
          <cell r="I1035" t="str">
            <v>Hydro</v>
          </cell>
          <cell r="CD1035">
            <v>0</v>
          </cell>
        </row>
        <row r="1036">
          <cell r="E1036" t="str">
            <v>Hydro</v>
          </cell>
          <cell r="I1036" t="str">
            <v>Hydro</v>
          </cell>
          <cell r="CD1036">
            <v>0</v>
          </cell>
        </row>
        <row r="1037">
          <cell r="E1037" t="str">
            <v>Hydro</v>
          </cell>
          <cell r="I1037" t="str">
            <v>Hydro</v>
          </cell>
          <cell r="CD1037">
            <v>0</v>
          </cell>
        </row>
        <row r="1038">
          <cell r="E1038" t="str">
            <v>Hydro</v>
          </cell>
          <cell r="I1038" t="str">
            <v>Hydro</v>
          </cell>
          <cell r="CD1038">
            <v>0</v>
          </cell>
        </row>
        <row r="1039">
          <cell r="E1039" t="str">
            <v>Hydro</v>
          </cell>
          <cell r="I1039" t="str">
            <v>Hydro</v>
          </cell>
          <cell r="CD1039">
            <v>0</v>
          </cell>
        </row>
        <row r="1040">
          <cell r="E1040" t="str">
            <v>Hydro</v>
          </cell>
          <cell r="I1040" t="str">
            <v>Hydro</v>
          </cell>
          <cell r="CD1040">
            <v>0</v>
          </cell>
        </row>
        <row r="1041">
          <cell r="E1041" t="str">
            <v>Hydro</v>
          </cell>
          <cell r="I1041" t="str">
            <v>Hydro</v>
          </cell>
          <cell r="CD1041">
            <v>0</v>
          </cell>
        </row>
        <row r="1042">
          <cell r="E1042" t="str">
            <v>Hydro</v>
          </cell>
          <cell r="I1042" t="str">
            <v>Hydro</v>
          </cell>
          <cell r="CD1042">
            <v>17297.094162711179</v>
          </cell>
        </row>
        <row r="1043">
          <cell r="E1043" t="str">
            <v>Hydro</v>
          </cell>
          <cell r="I1043" t="str">
            <v>Hydro</v>
          </cell>
          <cell r="CD1043">
            <v>12388.371004097127</v>
          </cell>
        </row>
        <row r="1044">
          <cell r="E1044" t="str">
            <v>Hydro</v>
          </cell>
          <cell r="I1044" t="str">
            <v>Hydro</v>
          </cell>
          <cell r="CD1044">
            <v>0</v>
          </cell>
        </row>
        <row r="1045">
          <cell r="E1045" t="str">
            <v>Hydro</v>
          </cell>
          <cell r="I1045" t="str">
            <v>Hydro</v>
          </cell>
          <cell r="CD1045">
            <v>0</v>
          </cell>
        </row>
        <row r="1046">
          <cell r="E1046" t="str">
            <v>Hydro</v>
          </cell>
          <cell r="I1046" t="str">
            <v>Hydro</v>
          </cell>
          <cell r="CD1046">
            <v>0</v>
          </cell>
        </row>
        <row r="1047">
          <cell r="E1047" t="str">
            <v>Hydro</v>
          </cell>
          <cell r="I1047" t="str">
            <v>Hydro</v>
          </cell>
          <cell r="CD1047">
            <v>0</v>
          </cell>
        </row>
        <row r="1048">
          <cell r="E1048" t="str">
            <v>Hydro</v>
          </cell>
          <cell r="I1048" t="str">
            <v>Hydro</v>
          </cell>
          <cell r="CD1048">
            <v>0</v>
          </cell>
        </row>
        <row r="1049">
          <cell r="E1049" t="str">
            <v>Hydro</v>
          </cell>
          <cell r="I1049" t="str">
            <v>Hydro</v>
          </cell>
          <cell r="CD1049">
            <v>0</v>
          </cell>
        </row>
        <row r="1050">
          <cell r="E1050" t="str">
            <v>Hydro</v>
          </cell>
          <cell r="I1050" t="str">
            <v>Hydro</v>
          </cell>
          <cell r="CD1050">
            <v>0</v>
          </cell>
        </row>
        <row r="1051">
          <cell r="E1051" t="str">
            <v>Hydro</v>
          </cell>
          <cell r="I1051" t="str">
            <v>Hydro</v>
          </cell>
          <cell r="CD1051">
            <v>0</v>
          </cell>
        </row>
        <row r="1052">
          <cell r="E1052" t="str">
            <v>Hydro</v>
          </cell>
          <cell r="I1052" t="str">
            <v>Hydro</v>
          </cell>
          <cell r="CD1052">
            <v>0</v>
          </cell>
        </row>
        <row r="1053">
          <cell r="E1053" t="str">
            <v>Hydro</v>
          </cell>
          <cell r="I1053" t="str">
            <v>Hydro</v>
          </cell>
          <cell r="CD1053">
            <v>0</v>
          </cell>
        </row>
        <row r="1054">
          <cell r="E1054" t="str">
            <v>Hydro</v>
          </cell>
          <cell r="I1054" t="str">
            <v>Hydro</v>
          </cell>
          <cell r="CD1054">
            <v>0</v>
          </cell>
        </row>
        <row r="1055">
          <cell r="E1055" t="str">
            <v>Hydro</v>
          </cell>
          <cell r="I1055" t="str">
            <v>Hydro</v>
          </cell>
          <cell r="CD1055">
            <v>0</v>
          </cell>
        </row>
        <row r="1056">
          <cell r="E1056" t="str">
            <v>Hydro</v>
          </cell>
          <cell r="I1056" t="str">
            <v>Hydro</v>
          </cell>
          <cell r="CD1056">
            <v>0</v>
          </cell>
        </row>
        <row r="1057">
          <cell r="E1057" t="str">
            <v>Hydro</v>
          </cell>
          <cell r="I1057" t="str">
            <v>Hydro</v>
          </cell>
          <cell r="CD1057">
            <v>0</v>
          </cell>
        </row>
        <row r="1058">
          <cell r="E1058" t="str">
            <v>Hydro</v>
          </cell>
          <cell r="I1058" t="str">
            <v>Hydro</v>
          </cell>
          <cell r="CD1058">
            <v>0</v>
          </cell>
        </row>
        <row r="1059">
          <cell r="E1059" t="str">
            <v>Hydro</v>
          </cell>
          <cell r="I1059" t="str">
            <v>Hydro</v>
          </cell>
          <cell r="CD1059">
            <v>0</v>
          </cell>
        </row>
        <row r="1060">
          <cell r="E1060" t="str">
            <v>Hydro</v>
          </cell>
          <cell r="I1060" t="str">
            <v>Hydro</v>
          </cell>
          <cell r="CD1060">
            <v>10727.752550267549</v>
          </cell>
        </row>
        <row r="1061">
          <cell r="E1061" t="str">
            <v>Hydro</v>
          </cell>
          <cell r="I1061" t="str">
            <v>Hydro</v>
          </cell>
          <cell r="CD1061">
            <v>4082.3552537930109</v>
          </cell>
        </row>
        <row r="1062">
          <cell r="E1062" t="str">
            <v>Hydro</v>
          </cell>
          <cell r="I1062" t="str">
            <v>Hydro</v>
          </cell>
          <cell r="CD1062">
            <v>0</v>
          </cell>
        </row>
        <row r="1063">
          <cell r="E1063" t="str">
            <v>Hydro</v>
          </cell>
          <cell r="I1063" t="str">
            <v>Hydro</v>
          </cell>
          <cell r="CD1063">
            <v>0</v>
          </cell>
        </row>
        <row r="1064">
          <cell r="E1064" t="str">
            <v>Hydro</v>
          </cell>
          <cell r="I1064" t="str">
            <v>Hydro</v>
          </cell>
          <cell r="CD1064">
            <v>0</v>
          </cell>
        </row>
        <row r="1065">
          <cell r="E1065" t="str">
            <v>Hydro</v>
          </cell>
          <cell r="I1065" t="str">
            <v>Hydro</v>
          </cell>
          <cell r="CD1065">
            <v>0</v>
          </cell>
        </row>
        <row r="1066">
          <cell r="E1066" t="str">
            <v>Hydro</v>
          </cell>
          <cell r="I1066" t="str">
            <v>Hydro</v>
          </cell>
          <cell r="CD1066">
            <v>0</v>
          </cell>
        </row>
        <row r="1067">
          <cell r="E1067" t="str">
            <v>Hydro</v>
          </cell>
          <cell r="I1067" t="str">
            <v>Hydro</v>
          </cell>
          <cell r="CD1067">
            <v>0</v>
          </cell>
        </row>
        <row r="1068">
          <cell r="E1068" t="str">
            <v>Hydro</v>
          </cell>
          <cell r="I1068" t="str">
            <v>Hydro</v>
          </cell>
          <cell r="CD1068">
            <v>0</v>
          </cell>
        </row>
        <row r="1069">
          <cell r="E1069" t="str">
            <v>Hydro</v>
          </cell>
          <cell r="I1069" t="str">
            <v>Hydro</v>
          </cell>
          <cell r="CD1069">
            <v>0</v>
          </cell>
        </row>
        <row r="1070">
          <cell r="E1070" t="str">
            <v>Hydro</v>
          </cell>
          <cell r="I1070" t="str">
            <v>Hydro</v>
          </cell>
          <cell r="CD1070">
            <v>0</v>
          </cell>
        </row>
        <row r="1071">
          <cell r="E1071" t="str">
            <v>Hydro</v>
          </cell>
          <cell r="I1071" t="str">
            <v>Hydro</v>
          </cell>
          <cell r="CD1071">
            <v>0</v>
          </cell>
        </row>
        <row r="1072">
          <cell r="E1072" t="str">
            <v>Implement Pricing and Ratemaking</v>
          </cell>
          <cell r="I1072" t="str">
            <v>Pricing &amp; Ratemaking</v>
          </cell>
          <cell r="CD1072">
            <v>0</v>
          </cell>
        </row>
        <row r="1073">
          <cell r="E1073" t="str">
            <v>Implement Pricing and Ratemaking</v>
          </cell>
          <cell r="I1073" t="str">
            <v>Pricing &amp; Ratemaking</v>
          </cell>
          <cell r="CD1073">
            <v>0</v>
          </cell>
        </row>
        <row r="1074">
          <cell r="E1074" t="str">
            <v>Implement Pricing and Ratemaking</v>
          </cell>
          <cell r="I1074" t="str">
            <v>Pricing &amp; Ratemaking</v>
          </cell>
          <cell r="CD1074">
            <v>0</v>
          </cell>
        </row>
        <row r="1075">
          <cell r="E1075" t="str">
            <v>Implement Pricing and Ratemaking</v>
          </cell>
          <cell r="I1075" t="str">
            <v>Pricing &amp; Ratemaking</v>
          </cell>
          <cell r="CD1075">
            <v>0</v>
          </cell>
        </row>
        <row r="1076">
          <cell r="E1076" t="str">
            <v>Implement Pricing and Ratemaking</v>
          </cell>
          <cell r="I1076" t="str">
            <v>Pricing &amp; Ratemaking</v>
          </cell>
          <cell r="CD1076">
            <v>0</v>
          </cell>
        </row>
        <row r="1077">
          <cell r="E1077" t="str">
            <v>Implement Pricing and Ratemaking</v>
          </cell>
          <cell r="I1077" t="str">
            <v>Pricing &amp; Ratemaking</v>
          </cell>
          <cell r="CD1077">
            <v>0</v>
          </cell>
        </row>
        <row r="1078">
          <cell r="E1078" t="str">
            <v>Implement Pricing and Ratemaking</v>
          </cell>
          <cell r="I1078" t="str">
            <v>Pricing &amp; Ratemaking</v>
          </cell>
          <cell r="CD1078">
            <v>0</v>
          </cell>
        </row>
        <row r="1079">
          <cell r="E1079" t="str">
            <v>Implement Pricing and Ratemaking</v>
          </cell>
          <cell r="I1079" t="str">
            <v>Pricing &amp; Ratemaking</v>
          </cell>
          <cell r="CD1079">
            <v>174.18103542480893</v>
          </cell>
        </row>
        <row r="1080">
          <cell r="E1080" t="str">
            <v>Implement Pricing and Ratemaking</v>
          </cell>
          <cell r="I1080" t="str">
            <v>Pricing &amp; Ratemaking</v>
          </cell>
          <cell r="CD1080">
            <v>0</v>
          </cell>
        </row>
        <row r="1081">
          <cell r="E1081" t="str">
            <v>Implement Pricing and Ratemaking</v>
          </cell>
          <cell r="I1081" t="str">
            <v>Pricing &amp; Ratemaking</v>
          </cell>
          <cell r="CD1081">
            <v>5167.015151491978</v>
          </cell>
        </row>
        <row r="1082">
          <cell r="E1082" t="str">
            <v>Implement Pricing and Ratemaking</v>
          </cell>
          <cell r="I1082" t="str">
            <v>Pricing &amp; Ratemaking</v>
          </cell>
          <cell r="CD1082">
            <v>1003.5294281594552</v>
          </cell>
        </row>
        <row r="1083">
          <cell r="E1083" t="str">
            <v>Implement Pricing and Ratemaking</v>
          </cell>
          <cell r="I1083" t="str">
            <v>Pricing &amp; Ratemaking</v>
          </cell>
          <cell r="CD1083">
            <v>0</v>
          </cell>
        </row>
        <row r="1084">
          <cell r="E1084" t="str">
            <v>Implement Pricing and Ratemaking</v>
          </cell>
          <cell r="I1084" t="str">
            <v>Pricing &amp; Ratemaking</v>
          </cell>
          <cell r="CD1084">
            <v>0</v>
          </cell>
        </row>
        <row r="1085">
          <cell r="E1085" t="str">
            <v>Implement Pricing and Ratemaking</v>
          </cell>
          <cell r="I1085" t="str">
            <v>Pricing &amp; Ratemaking</v>
          </cell>
          <cell r="CD1085">
            <v>0</v>
          </cell>
        </row>
        <row r="1086">
          <cell r="E1086" t="str">
            <v>Implement Pricing and Ratemaking</v>
          </cell>
          <cell r="I1086" t="str">
            <v>Pricing &amp; Ratemaking</v>
          </cell>
          <cell r="CD1086">
            <v>0</v>
          </cell>
        </row>
        <row r="1087">
          <cell r="E1087" t="str">
            <v>Implement Pricing and Ratemaking</v>
          </cell>
          <cell r="I1087" t="str">
            <v>Pricing &amp; Ratemaking</v>
          </cell>
          <cell r="CD1087">
            <v>0</v>
          </cell>
        </row>
        <row r="1088">
          <cell r="E1088" t="str">
            <v>Implement Pricing and Ratemaking</v>
          </cell>
          <cell r="I1088" t="str">
            <v>Pricing &amp; Ratemaking</v>
          </cell>
          <cell r="CD1088">
            <v>0</v>
          </cell>
        </row>
        <row r="1089">
          <cell r="E1089" t="str">
            <v>Implement Pricing and Ratemaking</v>
          </cell>
          <cell r="I1089" t="str">
            <v>Pricing &amp; Ratemaking</v>
          </cell>
          <cell r="CD1089">
            <v>0</v>
          </cell>
        </row>
        <row r="1090">
          <cell r="E1090" t="str">
            <v>Income Tax Component of Contribution</v>
          </cell>
          <cell r="I1090" t="str">
            <v>Other Operating Revenue</v>
          </cell>
          <cell r="CD1090">
            <v>32651</v>
          </cell>
        </row>
        <row r="1091">
          <cell r="E1091" t="str">
            <v>Informational Meetings</v>
          </cell>
          <cell r="I1091" t="str">
            <v>Capital Related Expense &amp; Other</v>
          </cell>
          <cell r="CD1091">
            <v>240.76675199465893</v>
          </cell>
        </row>
        <row r="1092">
          <cell r="E1092" t="str">
            <v>Informational Meetings</v>
          </cell>
          <cell r="I1092" t="str">
            <v>Capital Related Expense &amp; Other</v>
          </cell>
          <cell r="CD1092">
            <v>17.759602880534747</v>
          </cell>
        </row>
        <row r="1093">
          <cell r="E1093" t="str">
            <v>Informational Meetings</v>
          </cell>
          <cell r="I1093" t="str">
            <v>Capital Related Expense &amp; Other</v>
          </cell>
          <cell r="CD1093">
            <v>0</v>
          </cell>
        </row>
        <row r="1094">
          <cell r="E1094" t="str">
            <v>Informational Meetings</v>
          </cell>
          <cell r="I1094" t="str">
            <v>Capital Related Expense &amp; Other</v>
          </cell>
          <cell r="CD1094">
            <v>1225.5511205728226</v>
          </cell>
        </row>
        <row r="1095">
          <cell r="E1095" t="str">
            <v>Informational Meetings</v>
          </cell>
          <cell r="I1095" t="str">
            <v>Capital Related Expense &amp; Other</v>
          </cell>
          <cell r="CD1095">
            <v>92.562594599642679</v>
          </cell>
        </row>
        <row r="1096">
          <cell r="E1096" t="str">
            <v>Informational Meetings</v>
          </cell>
          <cell r="I1096" t="str">
            <v>Capital Related Expense &amp; Other</v>
          </cell>
          <cell r="CD1096">
            <v>0</v>
          </cell>
        </row>
        <row r="1097">
          <cell r="E1097" t="str">
            <v>Informational Meetings</v>
          </cell>
          <cell r="I1097" t="str">
            <v>Capital Related Expense &amp; Other</v>
          </cell>
          <cell r="CD1097">
            <v>14.848513904955087</v>
          </cell>
        </row>
        <row r="1098">
          <cell r="E1098" t="str">
            <v>Informational Meetings</v>
          </cell>
          <cell r="I1098" t="str">
            <v>Capital Related Expense &amp; Other</v>
          </cell>
          <cell r="CD1098">
            <v>1.1019080232063803</v>
          </cell>
        </row>
        <row r="1099">
          <cell r="E1099" t="str">
            <v>Informational Meetings</v>
          </cell>
          <cell r="I1099" t="str">
            <v>Capital Related Expense &amp; Other</v>
          </cell>
          <cell r="CD1099">
            <v>0</v>
          </cell>
        </row>
        <row r="1100">
          <cell r="E1100" t="str">
            <v>Infrared Inspection Program</v>
          </cell>
          <cell r="I1100" t="str">
            <v>Wildfire Management</v>
          </cell>
          <cell r="CD1100">
            <v>70.947064386699736</v>
          </cell>
        </row>
        <row r="1101">
          <cell r="E1101" t="str">
            <v>Infrared Inspection Program</v>
          </cell>
          <cell r="I1101" t="str">
            <v>Wildfire Management</v>
          </cell>
          <cell r="CD1101">
            <v>19.323445452530475</v>
          </cell>
        </row>
        <row r="1102">
          <cell r="E1102" t="str">
            <v>Infrared Inspection Program</v>
          </cell>
          <cell r="I1102" t="str">
            <v>Wildfire Management</v>
          </cell>
          <cell r="CD1102">
            <v>0</v>
          </cell>
        </row>
        <row r="1103">
          <cell r="E1103" t="str">
            <v>Infrared Inspection Program</v>
          </cell>
          <cell r="I1103" t="str">
            <v>Wildfire Management</v>
          </cell>
          <cell r="CD1103">
            <v>0</v>
          </cell>
        </row>
        <row r="1104">
          <cell r="E1104" t="str">
            <v>Infrared Inspection Program</v>
          </cell>
          <cell r="I1104" t="str">
            <v>Wildfire Management</v>
          </cell>
          <cell r="CD1104">
            <v>458.7429972616419</v>
          </cell>
        </row>
        <row r="1105">
          <cell r="E1105" t="str">
            <v>Infrared Inspection Program</v>
          </cell>
          <cell r="I1105" t="str">
            <v>Wildfire Management</v>
          </cell>
          <cell r="CD1105">
            <v>0</v>
          </cell>
        </row>
        <row r="1106">
          <cell r="E1106" t="str">
            <v>Installations, Removals and Relocations</v>
          </cell>
          <cell r="I1106" t="str">
            <v>Meter Activities</v>
          </cell>
          <cell r="CD1106">
            <v>5590.0028612011047</v>
          </cell>
        </row>
        <row r="1107">
          <cell r="E1107" t="str">
            <v>Installations, Removals and Relocations</v>
          </cell>
          <cell r="I1107" t="str">
            <v>Meter Activities</v>
          </cell>
          <cell r="CD1107">
            <v>3335.2535439773196</v>
          </cell>
        </row>
        <row r="1108">
          <cell r="E1108" t="str">
            <v>Installations, Removals and Relocations</v>
          </cell>
          <cell r="I1108" t="str">
            <v>Meter Activities</v>
          </cell>
          <cell r="CD1108">
            <v>0</v>
          </cell>
        </row>
        <row r="1109">
          <cell r="E1109" t="str">
            <v>Installations, Removals and Relocations</v>
          </cell>
          <cell r="I1109" t="str">
            <v>Meter Activities</v>
          </cell>
          <cell r="CD1109">
            <v>559.00027606470542</v>
          </cell>
        </row>
        <row r="1110">
          <cell r="E1110" t="str">
            <v>Installations, Removals and Relocations</v>
          </cell>
          <cell r="I1110" t="str">
            <v>Meter Activities</v>
          </cell>
          <cell r="CD1110">
            <v>333.52534012993056</v>
          </cell>
        </row>
        <row r="1111">
          <cell r="E1111" t="str">
            <v>Installations, Removals and Relocations</v>
          </cell>
          <cell r="I1111" t="str">
            <v>Meter Activities</v>
          </cell>
          <cell r="CD1111">
            <v>0</v>
          </cell>
        </row>
        <row r="1112">
          <cell r="E1112" t="str">
            <v>Installations, Removals and Relocations</v>
          </cell>
          <cell r="I1112" t="str">
            <v>Meter Activities</v>
          </cell>
          <cell r="CD1112">
            <v>0</v>
          </cell>
        </row>
        <row r="1113">
          <cell r="E1113" t="str">
            <v>Installations, Removals and Relocations</v>
          </cell>
          <cell r="I1113" t="str">
            <v>Meter Activities</v>
          </cell>
          <cell r="CD1113">
            <v>0</v>
          </cell>
        </row>
        <row r="1114">
          <cell r="E1114" t="str">
            <v>Installations, Removals and Relocations</v>
          </cell>
          <cell r="I1114" t="str">
            <v>Meter Activities</v>
          </cell>
          <cell r="CD1114">
            <v>0</v>
          </cell>
        </row>
        <row r="1115">
          <cell r="E1115" t="str">
            <v>Installations, Removals and Relocations</v>
          </cell>
          <cell r="I1115" t="str">
            <v>Meter Activities</v>
          </cell>
          <cell r="CD1115">
            <v>0</v>
          </cell>
        </row>
        <row r="1116">
          <cell r="E1116" t="str">
            <v>Installations, Removals and Relocations</v>
          </cell>
          <cell r="I1116" t="str">
            <v>Meter Activities</v>
          </cell>
          <cell r="CD1116">
            <v>0</v>
          </cell>
        </row>
        <row r="1117">
          <cell r="E1117" t="str">
            <v>Installations, Removals and Relocations</v>
          </cell>
          <cell r="I1117" t="str">
            <v>Meter Activities</v>
          </cell>
          <cell r="CD1117">
            <v>0</v>
          </cell>
        </row>
        <row r="1118">
          <cell r="E1118" t="str">
            <v>Insulator Washing</v>
          </cell>
          <cell r="I1118" t="str">
            <v>Inspections &amp; Maintenance</v>
          </cell>
          <cell r="CD1118">
            <v>757.40319485169152</v>
          </cell>
        </row>
        <row r="1119">
          <cell r="E1119" t="str">
            <v>Insulator Washing</v>
          </cell>
          <cell r="I1119" t="str">
            <v>Inspections &amp; Maintenance</v>
          </cell>
          <cell r="CD1119">
            <v>184.22636926362134</v>
          </cell>
        </row>
        <row r="1120">
          <cell r="E1120" t="str">
            <v>Insulator Washing</v>
          </cell>
          <cell r="I1120" t="str">
            <v>Inspections &amp; Maintenance</v>
          </cell>
          <cell r="CD1120">
            <v>0</v>
          </cell>
        </row>
        <row r="1121">
          <cell r="E1121" t="str">
            <v>Insulator Washing</v>
          </cell>
          <cell r="I1121" t="str">
            <v>Inspections &amp; Maintenance</v>
          </cell>
          <cell r="CD1121">
            <v>0</v>
          </cell>
        </row>
        <row r="1122">
          <cell r="E1122" t="str">
            <v>Insulator Washing</v>
          </cell>
          <cell r="I1122" t="str">
            <v>Inspections &amp; Maintenance</v>
          </cell>
          <cell r="CD1122">
            <v>0</v>
          </cell>
        </row>
        <row r="1123">
          <cell r="E1123" t="str">
            <v>Insulator Washing</v>
          </cell>
          <cell r="I1123" t="str">
            <v>Inspections &amp; Maintenance</v>
          </cell>
          <cell r="CD1123">
            <v>0</v>
          </cell>
        </row>
        <row r="1124">
          <cell r="E1124" t="str">
            <v>Interconnection, Added Facilities and Special Contracts</v>
          </cell>
          <cell r="I1124" t="str">
            <v>Customer Requested System Modifications</v>
          </cell>
          <cell r="CD1124">
            <v>0</v>
          </cell>
        </row>
        <row r="1125">
          <cell r="E1125" t="str">
            <v>Interconnection, Added Facilities and Special Contracts</v>
          </cell>
          <cell r="I1125" t="str">
            <v>Customer Requested System Modifications</v>
          </cell>
          <cell r="CD1125">
            <v>0</v>
          </cell>
        </row>
        <row r="1126">
          <cell r="E1126" t="str">
            <v>Interconnection, Added Facilities and Special Contracts</v>
          </cell>
          <cell r="I1126" t="str">
            <v>Customer Requested System Modifications</v>
          </cell>
          <cell r="CD1126">
            <v>0</v>
          </cell>
        </row>
        <row r="1127">
          <cell r="E1127" t="str">
            <v>Interconnection, Added Facilities and Special Contracts</v>
          </cell>
          <cell r="I1127" t="str">
            <v>Customer Requested System Modifications</v>
          </cell>
          <cell r="CD1127">
            <v>7577.1843806191537</v>
          </cell>
        </row>
        <row r="1128">
          <cell r="E1128" t="str">
            <v>Interconnection, Added Facilities and Special Contracts</v>
          </cell>
          <cell r="I1128" t="str">
            <v>Customer Requested System Modifications</v>
          </cell>
          <cell r="CD1128">
            <v>1557.8307878995961</v>
          </cell>
        </row>
        <row r="1129">
          <cell r="E1129" t="str">
            <v>Interconnection, Added Facilities and Special Contracts</v>
          </cell>
          <cell r="I1129" t="str">
            <v>Customer Requested System Modifications</v>
          </cell>
          <cell r="CD1129">
            <v>0</v>
          </cell>
        </row>
        <row r="1130">
          <cell r="E1130" t="str">
            <v>Interconnection, Added Facilities and Special Contracts</v>
          </cell>
          <cell r="I1130" t="str">
            <v>Customer Requested System Modifications</v>
          </cell>
          <cell r="CD1130">
            <v>0.48458250368881806</v>
          </cell>
        </row>
        <row r="1131">
          <cell r="E1131" t="str">
            <v>Interconnection, Added Facilities and Special Contracts</v>
          </cell>
          <cell r="I1131" t="str">
            <v>Customer Requested System Modifications</v>
          </cell>
          <cell r="CD1131">
            <v>8.1635609947920559E-2</v>
          </cell>
        </row>
        <row r="1132">
          <cell r="E1132" t="str">
            <v>Interconnection, Added Facilities and Special Contracts</v>
          </cell>
          <cell r="I1132" t="str">
            <v>Customer Requested System Modifications</v>
          </cell>
          <cell r="CD1132">
            <v>0</v>
          </cell>
        </row>
        <row r="1133">
          <cell r="E1133" t="str">
            <v>Interconnection, Added Facilities and Special Contracts</v>
          </cell>
          <cell r="I1133" t="str">
            <v>Customer Requested System Modifications</v>
          </cell>
          <cell r="CD1133">
            <v>2.1367734191139227E-4</v>
          </cell>
        </row>
        <row r="1134">
          <cell r="E1134" t="str">
            <v>Interconnection, Added Facilities and Special Contracts</v>
          </cell>
          <cell r="I1134" t="str">
            <v>Customer Requested System Modifications</v>
          </cell>
          <cell r="CD1134">
            <v>3.5669506239988582E-5</v>
          </cell>
        </row>
        <row r="1135">
          <cell r="E1135" t="str">
            <v>Interconnection, Added Facilities and Special Contracts</v>
          </cell>
          <cell r="I1135" t="str">
            <v>Customer Requested System Modifications</v>
          </cell>
          <cell r="CD1135">
            <v>0</v>
          </cell>
        </row>
        <row r="1136">
          <cell r="E1136" t="str">
            <v>Interconnection, Added Facilities and Special Contracts</v>
          </cell>
          <cell r="I1136" t="str">
            <v>Customer Requested System Modifications</v>
          </cell>
          <cell r="CD1136">
            <v>916.39193273577166</v>
          </cell>
        </row>
        <row r="1137">
          <cell r="E1137" t="str">
            <v>Interconnection, Added Facilities and Special Contracts</v>
          </cell>
          <cell r="I1137" t="str">
            <v>Customer Requested System Modifications</v>
          </cell>
          <cell r="CD1137">
            <v>157.18202855920708</v>
          </cell>
        </row>
        <row r="1138">
          <cell r="E1138" t="str">
            <v>Interconnection, Added Facilities and Special Contracts</v>
          </cell>
          <cell r="I1138" t="str">
            <v>Customer Requested System Modifications</v>
          </cell>
          <cell r="CD1138">
            <v>0</v>
          </cell>
        </row>
        <row r="1139">
          <cell r="E1139" t="str">
            <v>Interest Offset on Customer Deposits</v>
          </cell>
          <cell r="I1139" t="str">
            <v>N/A</v>
          </cell>
          <cell r="CD1139">
            <v>0</v>
          </cell>
        </row>
        <row r="1140">
          <cell r="E1140" t="str">
            <v>Interest Offset on Customer Deposits</v>
          </cell>
          <cell r="I1140" t="str">
            <v>N/A</v>
          </cell>
          <cell r="CD1140">
            <v>0</v>
          </cell>
        </row>
        <row r="1141">
          <cell r="E1141" t="str">
            <v>Interest Offset on Customer Deposits</v>
          </cell>
          <cell r="I1141" t="str">
            <v>N/A</v>
          </cell>
          <cell r="CD1141">
            <v>3015.4851000000003</v>
          </cell>
        </row>
        <row r="1142">
          <cell r="E1142" t="str">
            <v>IT Project Support</v>
          </cell>
          <cell r="I1142" t="str">
            <v>Grid Modernization</v>
          </cell>
          <cell r="CD1142">
            <v>1453.8646942346095</v>
          </cell>
        </row>
        <row r="1143">
          <cell r="E1143" t="str">
            <v>IT Project Support</v>
          </cell>
          <cell r="I1143" t="str">
            <v>Grid Modernization</v>
          </cell>
          <cell r="CD1143">
            <v>5347.0495773093417</v>
          </cell>
        </row>
        <row r="1144">
          <cell r="E1144" t="str">
            <v>IT Project Support</v>
          </cell>
          <cell r="I1144" t="str">
            <v>Grid Modernization</v>
          </cell>
          <cell r="CD1144">
            <v>0</v>
          </cell>
        </row>
        <row r="1145">
          <cell r="E1145" t="str">
            <v>IT Project Support</v>
          </cell>
          <cell r="I1145" t="str">
            <v>Grid Modernization</v>
          </cell>
          <cell r="CD1145">
            <v>0</v>
          </cell>
        </row>
        <row r="1146">
          <cell r="E1146" t="str">
            <v>IT Project Support</v>
          </cell>
          <cell r="I1146" t="str">
            <v>Grid Modernization</v>
          </cell>
          <cell r="CD1146">
            <v>0</v>
          </cell>
        </row>
        <row r="1147">
          <cell r="E1147" t="str">
            <v>IT Project Support</v>
          </cell>
          <cell r="I1147" t="str">
            <v>Grid Modernization</v>
          </cell>
          <cell r="CD1147">
            <v>0</v>
          </cell>
        </row>
        <row r="1148">
          <cell r="E1148" t="str">
            <v>Late Payment Charges - Non-Residential</v>
          </cell>
          <cell r="I1148" t="str">
            <v>Other Operating Revenue</v>
          </cell>
          <cell r="CD1148">
            <v>4000</v>
          </cell>
        </row>
        <row r="1149">
          <cell r="E1149" t="str">
            <v>Late Payment Charges - Residential</v>
          </cell>
          <cell r="I1149" t="str">
            <v>Other Operating Revenue</v>
          </cell>
          <cell r="CD1149">
            <v>7430</v>
          </cell>
        </row>
        <row r="1150">
          <cell r="E1150" t="str">
            <v>Law - Corporate Governance and Miscellaneous</v>
          </cell>
          <cell r="I1150" t="str">
            <v>Legal</v>
          </cell>
          <cell r="CD1150">
            <v>7.9464718068535811</v>
          </cell>
        </row>
        <row r="1151">
          <cell r="E1151" t="str">
            <v>Law - Corporate Governance and Miscellaneous</v>
          </cell>
          <cell r="I1151" t="str">
            <v>Legal</v>
          </cell>
          <cell r="CD1151">
            <v>3471.3130375780943</v>
          </cell>
        </row>
        <row r="1152">
          <cell r="E1152" t="str">
            <v>Law - Corporate Governance and Miscellaneous</v>
          </cell>
          <cell r="I1152" t="str">
            <v>Legal</v>
          </cell>
          <cell r="CD1152">
            <v>0</v>
          </cell>
        </row>
        <row r="1153">
          <cell r="E1153" t="str">
            <v>Law - Corporate Governance and Miscellaneous</v>
          </cell>
          <cell r="I1153" t="str">
            <v>Legal</v>
          </cell>
          <cell r="CD1153">
            <v>0</v>
          </cell>
        </row>
        <row r="1154">
          <cell r="E1154" t="str">
            <v>Law - Corporate Governance and Miscellaneous</v>
          </cell>
          <cell r="I1154" t="str">
            <v>Legal</v>
          </cell>
          <cell r="CD1154">
            <v>0</v>
          </cell>
        </row>
        <row r="1155">
          <cell r="E1155" t="str">
            <v>Law - Corporate Governance and Miscellaneous</v>
          </cell>
          <cell r="I1155" t="str">
            <v>Legal</v>
          </cell>
          <cell r="CD1155">
            <v>0</v>
          </cell>
        </row>
        <row r="1156">
          <cell r="E1156" t="str">
            <v>Law - In-house Legal Resources &amp; Corporate Governance &amp; Misc</v>
          </cell>
          <cell r="I1156" t="str">
            <v>Legal</v>
          </cell>
          <cell r="CD1156">
            <v>28894.204316013602</v>
          </cell>
        </row>
        <row r="1157">
          <cell r="E1157" t="str">
            <v>Law - In-house Legal Resources &amp; Corporate Governance &amp; Misc</v>
          </cell>
          <cell r="I1157" t="str">
            <v>Legal</v>
          </cell>
          <cell r="CD1157">
            <v>2369.4182857271326</v>
          </cell>
        </row>
        <row r="1158">
          <cell r="E1158" t="str">
            <v>Law - In-house Legal Resources &amp; Corporate Governance &amp; Misc</v>
          </cell>
          <cell r="I1158" t="str">
            <v>Legal</v>
          </cell>
          <cell r="CD1158">
            <v>0</v>
          </cell>
        </row>
        <row r="1159">
          <cell r="E1159" t="str">
            <v>Law - In-house Legal Resources &amp; Corporate Governance &amp; Misc</v>
          </cell>
          <cell r="I1159" t="str">
            <v>Legal</v>
          </cell>
          <cell r="CD1159">
            <v>0</v>
          </cell>
        </row>
        <row r="1160">
          <cell r="E1160" t="str">
            <v>Law - In-house Legal Resources &amp; Corporate Governance &amp; Misc</v>
          </cell>
          <cell r="I1160" t="str">
            <v>Legal</v>
          </cell>
          <cell r="CD1160">
            <v>0</v>
          </cell>
        </row>
        <row r="1161">
          <cell r="E1161" t="str">
            <v>Law - In-house Legal Resources &amp; Corporate Governance &amp; Misc</v>
          </cell>
          <cell r="I1161" t="str">
            <v>Legal</v>
          </cell>
          <cell r="CD1161">
            <v>0</v>
          </cell>
        </row>
        <row r="1162">
          <cell r="E1162" t="str">
            <v>Law - In-house Legal Resources &amp; Corporate Governance &amp; Misc</v>
          </cell>
          <cell r="I1162" t="str">
            <v>Legal</v>
          </cell>
          <cell r="CD1162">
            <v>0</v>
          </cell>
        </row>
        <row r="1163">
          <cell r="E1163" t="str">
            <v>Law - In-house Legal Resources &amp; Corporate Governance &amp; Misc</v>
          </cell>
          <cell r="I1163" t="str">
            <v>Legal</v>
          </cell>
          <cell r="CD1163">
            <v>0</v>
          </cell>
        </row>
        <row r="1164">
          <cell r="E1164" t="str">
            <v>Law - In-house Legal Resources &amp; Corporate Governance &amp; Misc</v>
          </cell>
          <cell r="I1164" t="str">
            <v>Legal</v>
          </cell>
          <cell r="CD1164">
            <v>0</v>
          </cell>
        </row>
        <row r="1165">
          <cell r="E1165" t="str">
            <v>Law - In-house Legal Resources &amp; Corporate Governance &amp; Misc</v>
          </cell>
          <cell r="I1165" t="str">
            <v>Legal</v>
          </cell>
          <cell r="CD1165">
            <v>0</v>
          </cell>
        </row>
        <row r="1166">
          <cell r="E1166" t="str">
            <v>Law - In-house Legal Resources &amp; Corporate Governance &amp; Misc</v>
          </cell>
          <cell r="I1166" t="str">
            <v>Legal</v>
          </cell>
          <cell r="CD1166">
            <v>0</v>
          </cell>
        </row>
        <row r="1167">
          <cell r="E1167" t="str">
            <v>Law - In-house Legal Resources &amp; Corporate Governance &amp; Misc</v>
          </cell>
          <cell r="I1167" t="str">
            <v>Legal</v>
          </cell>
          <cell r="CD1167">
            <v>0</v>
          </cell>
        </row>
        <row r="1168">
          <cell r="E1168" t="str">
            <v>Law - In-house Legal Resources &amp; Corporate Governance &amp; Misc</v>
          </cell>
          <cell r="I1168" t="str">
            <v>Legal</v>
          </cell>
          <cell r="CD1168">
            <v>0</v>
          </cell>
        </row>
        <row r="1169">
          <cell r="E1169" t="str">
            <v>Law - In-house Legal Resources &amp; Corporate Governance &amp; Misc</v>
          </cell>
          <cell r="I1169" t="str">
            <v>Legal</v>
          </cell>
          <cell r="CD1169">
            <v>0</v>
          </cell>
        </row>
        <row r="1170">
          <cell r="E1170" t="str">
            <v>Law - In-house Legal Resources &amp; Corporate Governance &amp; Misc</v>
          </cell>
          <cell r="I1170" t="str">
            <v>Legal</v>
          </cell>
          <cell r="CD1170">
            <v>0</v>
          </cell>
        </row>
        <row r="1171">
          <cell r="E1171" t="str">
            <v>Law - Outside Counsel</v>
          </cell>
          <cell r="I1171" t="str">
            <v>Legal</v>
          </cell>
          <cell r="CD1171">
            <v>0</v>
          </cell>
        </row>
        <row r="1172">
          <cell r="E1172" t="str">
            <v>Law - Outside Counsel</v>
          </cell>
          <cell r="I1172" t="str">
            <v>Legal</v>
          </cell>
          <cell r="CD1172">
            <v>0</v>
          </cell>
        </row>
        <row r="1173">
          <cell r="E1173" t="str">
            <v>Law - Outside Counsel</v>
          </cell>
          <cell r="I1173" t="str">
            <v>Legal</v>
          </cell>
          <cell r="CD1173">
            <v>0</v>
          </cell>
        </row>
        <row r="1174">
          <cell r="E1174" t="str">
            <v>Law - Outside Counsel</v>
          </cell>
          <cell r="I1174" t="str">
            <v>Legal</v>
          </cell>
          <cell r="CD1174">
            <v>0</v>
          </cell>
        </row>
        <row r="1175">
          <cell r="E1175" t="str">
            <v>Law - Outside Counsel</v>
          </cell>
          <cell r="I1175" t="str">
            <v>Legal</v>
          </cell>
          <cell r="CD1175">
            <v>7091.3630152564574</v>
          </cell>
        </row>
        <row r="1176">
          <cell r="E1176" t="str">
            <v>Law - Outside Counsel</v>
          </cell>
          <cell r="I1176" t="str">
            <v>Legal</v>
          </cell>
          <cell r="CD1176">
            <v>0</v>
          </cell>
        </row>
        <row r="1177">
          <cell r="E1177" t="str">
            <v>Law - Outside Counsel</v>
          </cell>
          <cell r="I1177" t="str">
            <v>Legal</v>
          </cell>
          <cell r="CD1177">
            <v>1.3396489684558852E-14</v>
          </cell>
        </row>
        <row r="1178">
          <cell r="E1178" t="str">
            <v>Law - Outside Counsel</v>
          </cell>
          <cell r="I1178" t="str">
            <v>Legal</v>
          </cell>
          <cell r="CD1178">
            <v>10286.583190719397</v>
          </cell>
        </row>
        <row r="1179">
          <cell r="E1179" t="str">
            <v>Law - Outside Counsel</v>
          </cell>
          <cell r="I1179" t="str">
            <v>Legal</v>
          </cell>
          <cell r="CD1179">
            <v>0</v>
          </cell>
        </row>
        <row r="1180">
          <cell r="E1180" t="str">
            <v>Law - Outside Counsel</v>
          </cell>
          <cell r="I1180" t="str">
            <v>Legal</v>
          </cell>
          <cell r="CD1180">
            <v>0</v>
          </cell>
        </row>
        <row r="1181">
          <cell r="E1181" t="str">
            <v>Law - Outside Counsel</v>
          </cell>
          <cell r="I1181" t="str">
            <v>Legal</v>
          </cell>
          <cell r="CD1181">
            <v>49.029246846328263</v>
          </cell>
        </row>
        <row r="1182">
          <cell r="E1182" t="str">
            <v>Law - Outside Counsel</v>
          </cell>
          <cell r="I1182" t="str">
            <v>Legal</v>
          </cell>
          <cell r="CD1182">
            <v>0</v>
          </cell>
        </row>
        <row r="1183">
          <cell r="E1183" t="str">
            <v>Liability Insurance - Wildfire</v>
          </cell>
          <cell r="I1183" t="str">
            <v>Financial Oversight &amp; Transactional Processing</v>
          </cell>
          <cell r="CD1183">
            <v>0</v>
          </cell>
        </row>
        <row r="1184">
          <cell r="E1184" t="str">
            <v>Liability Insurance - Wildfire</v>
          </cell>
          <cell r="I1184" t="str">
            <v>Financial Oversight &amp; Transactional Processing</v>
          </cell>
          <cell r="CD1184">
            <v>300000</v>
          </cell>
        </row>
        <row r="1185">
          <cell r="E1185" t="str">
            <v>Liability Insurance - Wildfire</v>
          </cell>
          <cell r="I1185" t="str">
            <v>Financial Oversight &amp; Transactional Processing</v>
          </cell>
          <cell r="CD1185">
            <v>0</v>
          </cell>
        </row>
        <row r="1186">
          <cell r="E1186" t="str">
            <v>Liability Insurance (Non-Wildfire)</v>
          </cell>
          <cell r="I1186" t="str">
            <v>Financial Oversight &amp; Transactional Processing</v>
          </cell>
          <cell r="CD1186">
            <v>0</v>
          </cell>
        </row>
        <row r="1187">
          <cell r="E1187" t="str">
            <v>Liability Insurance (Non-Wildfire)</v>
          </cell>
          <cell r="I1187" t="str">
            <v>Financial Oversight &amp; Transactional Processing</v>
          </cell>
          <cell r="CD1187">
            <v>4.25008008374501E-12</v>
          </cell>
        </row>
        <row r="1188">
          <cell r="E1188" t="str">
            <v>Liability Insurance (Non-Wildfire)</v>
          </cell>
          <cell r="I1188" t="str">
            <v>Financial Oversight &amp; Transactional Processing</v>
          </cell>
          <cell r="CD1188">
            <v>35851.282999999996</v>
          </cell>
        </row>
        <row r="1189">
          <cell r="E1189" t="str">
            <v>Load Side Support</v>
          </cell>
          <cell r="I1189" t="str">
            <v>Engineering</v>
          </cell>
          <cell r="CD1189">
            <v>1131.31943792841</v>
          </cell>
        </row>
        <row r="1190">
          <cell r="E1190" t="str">
            <v>Load Side Support</v>
          </cell>
          <cell r="I1190" t="str">
            <v>Engineering</v>
          </cell>
          <cell r="CD1190">
            <v>447.80034365258791</v>
          </cell>
        </row>
        <row r="1191">
          <cell r="E1191" t="str">
            <v>Load Side Support</v>
          </cell>
          <cell r="I1191" t="str">
            <v>Engineering</v>
          </cell>
          <cell r="CD1191">
            <v>0</v>
          </cell>
        </row>
        <row r="1192">
          <cell r="E1192" t="str">
            <v>Load Side Support</v>
          </cell>
          <cell r="I1192" t="str">
            <v>Engineering</v>
          </cell>
          <cell r="CD1192">
            <v>0</v>
          </cell>
        </row>
        <row r="1193">
          <cell r="E1193" t="str">
            <v>Load Side Support</v>
          </cell>
          <cell r="I1193" t="str">
            <v>Engineering</v>
          </cell>
          <cell r="CD1193">
            <v>0</v>
          </cell>
        </row>
        <row r="1194">
          <cell r="E1194" t="str">
            <v>Load Side Support</v>
          </cell>
          <cell r="I1194" t="str">
            <v>Engineering</v>
          </cell>
          <cell r="CD1194">
            <v>0</v>
          </cell>
        </row>
        <row r="1195">
          <cell r="E1195" t="str">
            <v>Logistics, Graphics, and Center of Excellence</v>
          </cell>
          <cell r="I1195" t="str">
            <v>Supply Chain Management</v>
          </cell>
          <cell r="CD1195">
            <v>3144.2901030964385</v>
          </cell>
        </row>
        <row r="1196">
          <cell r="E1196" t="str">
            <v>Logistics, Graphics, and Center of Excellence</v>
          </cell>
          <cell r="I1196" t="str">
            <v>Supply Chain Management</v>
          </cell>
          <cell r="CD1196">
            <v>1142.5252401131841</v>
          </cell>
        </row>
        <row r="1197">
          <cell r="E1197" t="str">
            <v>Logistics, Graphics, and Center of Excellence</v>
          </cell>
          <cell r="I1197" t="str">
            <v>Supply Chain Management</v>
          </cell>
          <cell r="CD1197">
            <v>0</v>
          </cell>
        </row>
        <row r="1198">
          <cell r="E1198" t="str">
            <v>Logistics, Graphics, and Center of Excellence</v>
          </cell>
          <cell r="I1198" t="str">
            <v>Supply Chain Management</v>
          </cell>
          <cell r="CD1198">
            <v>0</v>
          </cell>
        </row>
        <row r="1199">
          <cell r="E1199" t="str">
            <v>Logistics, Graphics, and Center of Excellence</v>
          </cell>
          <cell r="I1199" t="str">
            <v>Supply Chain Management</v>
          </cell>
          <cell r="CD1199">
            <v>0</v>
          </cell>
        </row>
        <row r="1200">
          <cell r="E1200" t="str">
            <v>Logistics, Graphics, and Center of Excellence</v>
          </cell>
          <cell r="I1200" t="str">
            <v>Supply Chain Management</v>
          </cell>
          <cell r="CD1200">
            <v>0</v>
          </cell>
        </row>
        <row r="1201">
          <cell r="E1201" t="str">
            <v>Long-term Incentives</v>
          </cell>
          <cell r="I1201" t="str">
            <v>Employee Benefits &amp; Programs</v>
          </cell>
          <cell r="CD1201">
            <v>0</v>
          </cell>
        </row>
        <row r="1202">
          <cell r="E1202" t="str">
            <v>Long-term Incentives</v>
          </cell>
          <cell r="I1202" t="str">
            <v>Employee Benefits &amp; Programs</v>
          </cell>
          <cell r="CD1202">
            <v>0</v>
          </cell>
        </row>
        <row r="1203">
          <cell r="E1203" t="str">
            <v>Long-term Incentives</v>
          </cell>
          <cell r="I1203" t="str">
            <v>Employee Benefits &amp; Programs</v>
          </cell>
          <cell r="CD1203">
            <v>0</v>
          </cell>
        </row>
        <row r="1204">
          <cell r="E1204" t="str">
            <v>Long-term Incentives</v>
          </cell>
          <cell r="I1204" t="str">
            <v>Employee Benefits &amp; Programs</v>
          </cell>
          <cell r="CD1204">
            <v>0</v>
          </cell>
        </row>
        <row r="1205">
          <cell r="E1205" t="str">
            <v>Long-term Incentives</v>
          </cell>
          <cell r="I1205" t="str">
            <v>Employee Benefits &amp; Programs</v>
          </cell>
          <cell r="CD1205">
            <v>0</v>
          </cell>
        </row>
        <row r="1206">
          <cell r="E1206" t="str">
            <v>Long-term Incentives</v>
          </cell>
          <cell r="I1206" t="str">
            <v>Employee Benefits &amp; Programs</v>
          </cell>
          <cell r="CD1206">
            <v>0</v>
          </cell>
        </row>
        <row r="1207">
          <cell r="E1207" t="str">
            <v>Medical Programs</v>
          </cell>
          <cell r="I1207" t="str">
            <v>Employee Benefits &amp; Programs</v>
          </cell>
          <cell r="CD1207">
            <v>0</v>
          </cell>
        </row>
        <row r="1208">
          <cell r="E1208" t="str">
            <v>Medical Programs</v>
          </cell>
          <cell r="I1208" t="str">
            <v>Employee Benefits &amp; Programs</v>
          </cell>
          <cell r="CD1208">
            <v>0</v>
          </cell>
        </row>
        <row r="1209">
          <cell r="E1209" t="str">
            <v>Medical Programs</v>
          </cell>
          <cell r="I1209" t="str">
            <v>Employee Benefits &amp; Programs</v>
          </cell>
          <cell r="CD1209">
            <v>114278.21417638291</v>
          </cell>
        </row>
        <row r="1210">
          <cell r="E1210" t="str">
            <v>Meter Engineering, Field Meter Maintenance, and Field Meter Testing</v>
          </cell>
          <cell r="I1210" t="str">
            <v>Meter Activities</v>
          </cell>
          <cell r="CD1210">
            <v>0</v>
          </cell>
        </row>
        <row r="1211">
          <cell r="E1211" t="str">
            <v>Meter Engineering, Field Meter Maintenance, and Field Meter Testing</v>
          </cell>
          <cell r="I1211" t="str">
            <v>Meter Activities</v>
          </cell>
          <cell r="CD1211">
            <v>0</v>
          </cell>
        </row>
        <row r="1212">
          <cell r="E1212" t="str">
            <v>Meter Engineering, Field Meter Maintenance, and Field Meter Testing</v>
          </cell>
          <cell r="I1212" t="str">
            <v>Meter Activities</v>
          </cell>
          <cell r="CD1212">
            <v>0</v>
          </cell>
        </row>
        <row r="1213">
          <cell r="E1213" t="str">
            <v>Meter Engineering, Field Meter Maintenance, and Field Meter Testing</v>
          </cell>
          <cell r="I1213" t="str">
            <v>Meter Activities</v>
          </cell>
          <cell r="CD1213">
            <v>11082.554776924539</v>
          </cell>
        </row>
        <row r="1214">
          <cell r="E1214" t="str">
            <v>Meter Engineering, Field Meter Maintenance, and Field Meter Testing</v>
          </cell>
          <cell r="I1214" t="str">
            <v>Meter Activities</v>
          </cell>
          <cell r="CD1214">
            <v>2199.6584431176047</v>
          </cell>
        </row>
        <row r="1215">
          <cell r="E1215" t="str">
            <v>Meter Engineering, Field Meter Maintenance, and Field Meter Testing</v>
          </cell>
          <cell r="I1215" t="str">
            <v>Meter Activities</v>
          </cell>
          <cell r="CD1215">
            <v>0</v>
          </cell>
        </row>
        <row r="1216">
          <cell r="E1216" t="str">
            <v>Meter Engineering, Field Meter Maintenance, and Field Meter Testing</v>
          </cell>
          <cell r="I1216" t="str">
            <v>Meter Activities</v>
          </cell>
          <cell r="CD1216">
            <v>2619.7692177079839</v>
          </cell>
        </row>
        <row r="1217">
          <cell r="E1217" t="str">
            <v>Meter Engineering, Field Meter Maintenance, and Field Meter Testing</v>
          </cell>
          <cell r="I1217" t="str">
            <v>Meter Activities</v>
          </cell>
          <cell r="CD1217">
            <v>376.01520076823181</v>
          </cell>
        </row>
        <row r="1218">
          <cell r="E1218" t="str">
            <v>Meter Engineering, Field Meter Maintenance, and Field Meter Testing</v>
          </cell>
          <cell r="I1218" t="str">
            <v>Meter Activities</v>
          </cell>
          <cell r="CD1218">
            <v>0</v>
          </cell>
        </row>
        <row r="1219">
          <cell r="E1219" t="str">
            <v>Meter Engineering, Field Meter Maintenance, and Field Meter Testing</v>
          </cell>
          <cell r="I1219" t="str">
            <v>Meter Activities</v>
          </cell>
          <cell r="CD1219">
            <v>2617.2428979253104</v>
          </cell>
        </row>
        <row r="1220">
          <cell r="E1220" t="str">
            <v>Meter Engineering, Field Meter Maintenance, and Field Meter Testing</v>
          </cell>
          <cell r="I1220" t="str">
            <v>Meter Activities</v>
          </cell>
          <cell r="CD1220">
            <v>375.6525964576316</v>
          </cell>
        </row>
        <row r="1221">
          <cell r="E1221" t="str">
            <v>Meter Engineering, Field Meter Maintenance, and Field Meter Testing</v>
          </cell>
          <cell r="I1221" t="str">
            <v>Meter Activities</v>
          </cell>
          <cell r="CD1221">
            <v>0</v>
          </cell>
        </row>
        <row r="1222">
          <cell r="E1222" t="str">
            <v>Meter System Maintenance Design</v>
          </cell>
          <cell r="I1222" t="str">
            <v>Meter Activities</v>
          </cell>
          <cell r="CD1222">
            <v>0</v>
          </cell>
        </row>
        <row r="1223">
          <cell r="E1223" t="str">
            <v>Meter System Maintenance Design</v>
          </cell>
          <cell r="I1223" t="str">
            <v>Meter Activities</v>
          </cell>
          <cell r="CD1223">
            <v>0</v>
          </cell>
        </row>
        <row r="1224">
          <cell r="E1224" t="str">
            <v>Meter System Maintenance Design</v>
          </cell>
          <cell r="I1224" t="str">
            <v>Meter Activities</v>
          </cell>
          <cell r="CD1224">
            <v>0</v>
          </cell>
        </row>
        <row r="1225">
          <cell r="E1225" t="str">
            <v>Meter System Maintenance Design</v>
          </cell>
          <cell r="I1225" t="str">
            <v>Meter Activities</v>
          </cell>
          <cell r="CD1225">
            <v>773.96359106599732</v>
          </cell>
        </row>
        <row r="1226">
          <cell r="E1226" t="str">
            <v>Meter System Maintenance Design</v>
          </cell>
          <cell r="I1226" t="str">
            <v>Meter Activities</v>
          </cell>
          <cell r="CD1226">
            <v>10.514278059877878</v>
          </cell>
        </row>
        <row r="1227">
          <cell r="E1227" t="str">
            <v>Meter System Maintenance Design</v>
          </cell>
          <cell r="I1227" t="str">
            <v>Meter Activities</v>
          </cell>
          <cell r="CD1227">
            <v>0</v>
          </cell>
        </row>
        <row r="1228">
          <cell r="E1228" t="str">
            <v>Meter System Maintenance Design</v>
          </cell>
          <cell r="I1228" t="str">
            <v>Meter Activities</v>
          </cell>
          <cell r="CD1228">
            <v>0</v>
          </cell>
        </row>
        <row r="1229">
          <cell r="E1229" t="str">
            <v>Meter System Maintenance Design</v>
          </cell>
          <cell r="I1229" t="str">
            <v>Meter Activities</v>
          </cell>
          <cell r="CD1229">
            <v>0</v>
          </cell>
        </row>
        <row r="1230">
          <cell r="E1230" t="str">
            <v>Meter System Maintenance Design</v>
          </cell>
          <cell r="I1230" t="str">
            <v>Meter Activities</v>
          </cell>
          <cell r="CD1230">
            <v>2806</v>
          </cell>
        </row>
        <row r="1231">
          <cell r="E1231" t="str">
            <v>Miscellaneous Benefit Programs</v>
          </cell>
          <cell r="I1231" t="str">
            <v>Employee Benefits &amp; Programs</v>
          </cell>
          <cell r="CD1231">
            <v>0</v>
          </cell>
        </row>
        <row r="1232">
          <cell r="E1232" t="str">
            <v>Miscellaneous Benefit Programs</v>
          </cell>
          <cell r="I1232" t="str">
            <v>Employee Benefits &amp; Programs</v>
          </cell>
          <cell r="CD1232">
            <v>0</v>
          </cell>
        </row>
        <row r="1233">
          <cell r="E1233" t="str">
            <v>Miscellaneous Benefit Programs</v>
          </cell>
          <cell r="I1233" t="str">
            <v>Employee Benefits &amp; Programs</v>
          </cell>
          <cell r="CD1233">
            <v>6924.6965420300494</v>
          </cell>
        </row>
        <row r="1234">
          <cell r="E1234" t="str">
            <v>Miscellaneous Revenue - Recovery Unauthorized Use Non-Energy</v>
          </cell>
          <cell r="I1234" t="str">
            <v>Other Operating Revenue</v>
          </cell>
          <cell r="CD1234">
            <v>128</v>
          </cell>
        </row>
        <row r="1235">
          <cell r="E1235" t="str">
            <v>Miscellaneous Revenues - Customer Interactions</v>
          </cell>
          <cell r="I1235" t="str">
            <v>Other Operating Revenue</v>
          </cell>
          <cell r="CD1235">
            <v>0</v>
          </cell>
        </row>
        <row r="1236">
          <cell r="E1236" t="str">
            <v>Miscellaneous Revenues - Customer Interactions</v>
          </cell>
          <cell r="I1236" t="str">
            <v>Other Operating Revenue</v>
          </cell>
          <cell r="CD1236">
            <v>2.9680499999999999</v>
          </cell>
        </row>
        <row r="1237">
          <cell r="E1237" t="str">
            <v>Miscellaneous Revenues - Grid Activities</v>
          </cell>
          <cell r="I1237" t="str">
            <v>Other Operating Revenue</v>
          </cell>
          <cell r="CD1237">
            <v>1186</v>
          </cell>
        </row>
        <row r="1238">
          <cell r="E1238" t="str">
            <v>Modeling, Analysis and Forecasting</v>
          </cell>
          <cell r="I1238" t="str">
            <v>Business &amp; Financial Planning</v>
          </cell>
          <cell r="CD1238">
            <v>0</v>
          </cell>
        </row>
        <row r="1239">
          <cell r="E1239" t="str">
            <v>Modeling, Analysis and Forecasting</v>
          </cell>
          <cell r="I1239" t="str">
            <v>Business &amp; Financial Planning</v>
          </cell>
          <cell r="CD1239">
            <v>0</v>
          </cell>
        </row>
        <row r="1240">
          <cell r="E1240" t="str">
            <v>Modeling, Analysis and Forecasting</v>
          </cell>
          <cell r="I1240" t="str">
            <v>Business &amp; Financial Planning</v>
          </cell>
          <cell r="CD1240">
            <v>0</v>
          </cell>
        </row>
        <row r="1241">
          <cell r="E1241" t="str">
            <v>Modeling, Analysis and Forecasting</v>
          </cell>
          <cell r="I1241" t="str">
            <v>Business &amp; Financial Planning</v>
          </cell>
          <cell r="CD1241">
            <v>0</v>
          </cell>
        </row>
        <row r="1242">
          <cell r="E1242" t="str">
            <v>Modeling, Analysis and Forecasting</v>
          </cell>
          <cell r="I1242" t="str">
            <v>Business &amp; Financial Planning</v>
          </cell>
          <cell r="CD1242">
            <v>0</v>
          </cell>
        </row>
        <row r="1243">
          <cell r="E1243" t="str">
            <v>Modeling, Analysis and Forecasting</v>
          </cell>
          <cell r="I1243" t="str">
            <v>Business &amp; Financial Planning</v>
          </cell>
          <cell r="CD1243">
            <v>0</v>
          </cell>
        </row>
        <row r="1244">
          <cell r="E1244" t="str">
            <v>Modeling, Analysis and Forecasting</v>
          </cell>
          <cell r="I1244" t="str">
            <v>Business &amp; Financial Planning</v>
          </cell>
          <cell r="CD1244">
            <v>4100.6700535214468</v>
          </cell>
        </row>
        <row r="1245">
          <cell r="E1245" t="str">
            <v>Modeling, Analysis and Forecasting</v>
          </cell>
          <cell r="I1245" t="str">
            <v>Business &amp; Financial Planning</v>
          </cell>
          <cell r="CD1245">
            <v>952.30648298308211</v>
          </cell>
        </row>
        <row r="1246">
          <cell r="E1246" t="str">
            <v>Modeling, Analysis and Forecasting</v>
          </cell>
          <cell r="I1246" t="str">
            <v>Business &amp; Financial Planning</v>
          </cell>
          <cell r="CD1246">
            <v>0</v>
          </cell>
        </row>
        <row r="1247">
          <cell r="E1247" t="str">
            <v>Modeling, Analysis and Forecasting</v>
          </cell>
          <cell r="I1247" t="str">
            <v>Business &amp; Financial Planning</v>
          </cell>
          <cell r="CD1247">
            <v>0</v>
          </cell>
        </row>
        <row r="1248">
          <cell r="E1248" t="str">
            <v>Modeling, Analysis and Forecasting</v>
          </cell>
          <cell r="I1248" t="str">
            <v>Business &amp; Financial Planning</v>
          </cell>
          <cell r="CD1248">
            <v>0</v>
          </cell>
        </row>
        <row r="1249">
          <cell r="E1249" t="str">
            <v>Modeling, Analysis and Forecasting</v>
          </cell>
          <cell r="I1249" t="str">
            <v>Business &amp; Financial Planning</v>
          </cell>
          <cell r="CD1249">
            <v>0</v>
          </cell>
        </row>
        <row r="1250">
          <cell r="E1250" t="str">
            <v>Modeling, Analysis and Forecasting</v>
          </cell>
          <cell r="I1250" t="str">
            <v>Business &amp; Financial Planning</v>
          </cell>
          <cell r="CD1250">
            <v>0</v>
          </cell>
        </row>
        <row r="1251">
          <cell r="E1251" t="str">
            <v>Modeling, Analysis and Forecasting</v>
          </cell>
          <cell r="I1251" t="str">
            <v>Business &amp; Financial Planning</v>
          </cell>
          <cell r="CD1251">
            <v>0</v>
          </cell>
        </row>
        <row r="1252">
          <cell r="E1252" t="str">
            <v>Modeling, Analysis and Forecasting</v>
          </cell>
          <cell r="I1252" t="str">
            <v>Business &amp; Financial Planning</v>
          </cell>
          <cell r="CD1252">
            <v>0</v>
          </cell>
        </row>
        <row r="1253">
          <cell r="E1253" t="str">
            <v>Modeling, Analysis and Forecasting</v>
          </cell>
          <cell r="I1253" t="str">
            <v>Business &amp; Financial Planning</v>
          </cell>
          <cell r="CD1253">
            <v>0</v>
          </cell>
        </row>
        <row r="1254">
          <cell r="E1254" t="str">
            <v>Modeling, Analysis and Forecasting</v>
          </cell>
          <cell r="I1254" t="str">
            <v>Business &amp; Financial Planning</v>
          </cell>
          <cell r="CD1254">
            <v>0</v>
          </cell>
        </row>
        <row r="1255">
          <cell r="E1255" t="str">
            <v>Modeling, Analysis and Forecasting</v>
          </cell>
          <cell r="I1255" t="str">
            <v>Business &amp; Financial Planning</v>
          </cell>
          <cell r="CD1255">
            <v>0</v>
          </cell>
        </row>
        <row r="1256">
          <cell r="E1256" t="str">
            <v>Monitoring and Operating Substations</v>
          </cell>
          <cell r="I1256" t="str">
            <v>Grid Monitoring &amp; Operability</v>
          </cell>
          <cell r="CD1256">
            <v>769.12117229732473</v>
          </cell>
        </row>
        <row r="1257">
          <cell r="E1257" t="str">
            <v>Monitoring and Operating Substations</v>
          </cell>
          <cell r="I1257" t="str">
            <v>Grid Monitoring &amp; Operability</v>
          </cell>
          <cell r="CD1257">
            <v>153.34997061386912</v>
          </cell>
        </row>
        <row r="1258">
          <cell r="E1258" t="str">
            <v>Monitoring and Operating Substations</v>
          </cell>
          <cell r="I1258" t="str">
            <v>Grid Monitoring &amp; Operability</v>
          </cell>
          <cell r="CD1258">
            <v>0</v>
          </cell>
        </row>
        <row r="1259">
          <cell r="E1259" t="str">
            <v>Monitoring and Operating Substations</v>
          </cell>
          <cell r="I1259" t="str">
            <v>Grid Monitoring &amp; Operability</v>
          </cell>
          <cell r="CD1259">
            <v>17159.950262814968</v>
          </cell>
        </row>
        <row r="1260">
          <cell r="E1260" t="str">
            <v>Monitoring and Operating Substations</v>
          </cell>
          <cell r="I1260" t="str">
            <v>Grid Monitoring &amp; Operability</v>
          </cell>
          <cell r="CD1260">
            <v>3451.9753121870954</v>
          </cell>
        </row>
        <row r="1261">
          <cell r="E1261" t="str">
            <v>Monitoring and Operating Substations</v>
          </cell>
          <cell r="I1261" t="str">
            <v>Grid Monitoring &amp; Operability</v>
          </cell>
          <cell r="CD1261">
            <v>0</v>
          </cell>
        </row>
        <row r="1262">
          <cell r="E1262" t="str">
            <v>Monitoring and Operating Substations</v>
          </cell>
          <cell r="I1262" t="str">
            <v>Grid Monitoring &amp; Operability</v>
          </cell>
          <cell r="CD1262">
            <v>0</v>
          </cell>
        </row>
        <row r="1263">
          <cell r="E1263" t="str">
            <v>Monitoring and Operating Substations</v>
          </cell>
          <cell r="I1263" t="str">
            <v>Grid Monitoring &amp; Operability</v>
          </cell>
          <cell r="CD1263">
            <v>0</v>
          </cell>
        </row>
        <row r="1264">
          <cell r="E1264" t="str">
            <v>Monitoring and Operating Substations</v>
          </cell>
          <cell r="I1264" t="str">
            <v>Grid Monitoring &amp; Operability</v>
          </cell>
          <cell r="CD1264">
            <v>0</v>
          </cell>
        </row>
        <row r="1265">
          <cell r="E1265" t="str">
            <v>Monitoring and Operating Substations</v>
          </cell>
          <cell r="I1265" t="str">
            <v>Grid Monitoring &amp; Operability</v>
          </cell>
          <cell r="CD1265">
            <v>365.12549438420672</v>
          </cell>
        </row>
        <row r="1266">
          <cell r="E1266" t="str">
            <v>Monitoring and Operating Substations</v>
          </cell>
          <cell r="I1266" t="str">
            <v>Grid Monitoring &amp; Operability</v>
          </cell>
          <cell r="CD1266">
            <v>72.79996239373547</v>
          </cell>
        </row>
        <row r="1267">
          <cell r="E1267" t="str">
            <v>Monitoring and Operating Substations</v>
          </cell>
          <cell r="I1267" t="str">
            <v>Grid Monitoring &amp; Operability</v>
          </cell>
          <cell r="CD1267">
            <v>0</v>
          </cell>
        </row>
        <row r="1268">
          <cell r="E1268" t="str">
            <v>Monitoring and Operating Substations</v>
          </cell>
          <cell r="I1268" t="str">
            <v>Grid Monitoring &amp; Operability</v>
          </cell>
          <cell r="CD1268">
            <v>5.8497314662095276E-2</v>
          </cell>
        </row>
        <row r="1269">
          <cell r="E1269" t="str">
            <v>Monitoring and Operating Substations</v>
          </cell>
          <cell r="I1269" t="str">
            <v>Grid Monitoring &amp; Operability</v>
          </cell>
          <cell r="CD1269">
            <v>1.1670129373462198E-2</v>
          </cell>
        </row>
        <row r="1270">
          <cell r="E1270" t="str">
            <v>Monitoring and Operating Substations</v>
          </cell>
          <cell r="I1270" t="str">
            <v>Grid Monitoring &amp; Operability</v>
          </cell>
          <cell r="CD1270">
            <v>0</v>
          </cell>
        </row>
        <row r="1271">
          <cell r="E1271" t="str">
            <v>Monitoring and Operating Substations</v>
          </cell>
          <cell r="I1271" t="str">
            <v>Grid Monitoring &amp; Operability</v>
          </cell>
          <cell r="CD1271">
            <v>354.57052500283112</v>
          </cell>
        </row>
        <row r="1272">
          <cell r="E1272" t="str">
            <v>Monitoring and Operating Substations</v>
          </cell>
          <cell r="I1272" t="str">
            <v>Grid Monitoring &amp; Operability</v>
          </cell>
          <cell r="CD1272">
            <v>72.386554539234723</v>
          </cell>
        </row>
        <row r="1273">
          <cell r="E1273" t="str">
            <v>Monitoring and Operating Substations</v>
          </cell>
          <cell r="I1273" t="str">
            <v>Grid Monitoring &amp; Operability</v>
          </cell>
          <cell r="CD1273">
            <v>0</v>
          </cell>
        </row>
        <row r="1274">
          <cell r="E1274" t="str">
            <v>Monitoring and Operating Substations</v>
          </cell>
          <cell r="I1274" t="str">
            <v>Grid Monitoring &amp; Operability</v>
          </cell>
          <cell r="CD1274">
            <v>23980.585567195048</v>
          </cell>
        </row>
        <row r="1275">
          <cell r="E1275" t="str">
            <v>Monitoring and Operating Substations</v>
          </cell>
          <cell r="I1275" t="str">
            <v>Grid Monitoring &amp; Operability</v>
          </cell>
          <cell r="CD1275">
            <v>4934.8396983975281</v>
          </cell>
        </row>
        <row r="1276">
          <cell r="E1276" t="str">
            <v>Monitoring and Operating Substations</v>
          </cell>
          <cell r="I1276" t="str">
            <v>Grid Monitoring &amp; Operability</v>
          </cell>
          <cell r="CD1276">
            <v>0</v>
          </cell>
        </row>
        <row r="1277">
          <cell r="E1277" t="str">
            <v>Monitoring and Operating Substations</v>
          </cell>
          <cell r="I1277" t="str">
            <v>Grid Monitoring &amp; Operability</v>
          </cell>
          <cell r="CD1277">
            <v>0</v>
          </cell>
        </row>
        <row r="1278">
          <cell r="E1278" t="str">
            <v>Monitoring and Operating Substations</v>
          </cell>
          <cell r="I1278" t="str">
            <v>Grid Monitoring &amp; Operability</v>
          </cell>
          <cell r="CD1278">
            <v>0</v>
          </cell>
        </row>
        <row r="1279">
          <cell r="E1279" t="str">
            <v>Monitoring and Operating Substations</v>
          </cell>
          <cell r="I1279" t="str">
            <v>Grid Monitoring &amp; Operability</v>
          </cell>
          <cell r="CD1279">
            <v>0</v>
          </cell>
        </row>
        <row r="1280">
          <cell r="E1280" t="str">
            <v>Monitoring and Operating Substations</v>
          </cell>
          <cell r="I1280" t="str">
            <v>Grid Monitoring &amp; Operability</v>
          </cell>
          <cell r="CD1280">
            <v>42.27439038619989</v>
          </cell>
        </row>
        <row r="1281">
          <cell r="E1281" t="str">
            <v>Monitoring and Operating Substations</v>
          </cell>
          <cell r="I1281" t="str">
            <v>Grid Monitoring &amp; Operability</v>
          </cell>
          <cell r="CD1281">
            <v>10.833375977513541</v>
          </cell>
        </row>
        <row r="1282">
          <cell r="E1282" t="str">
            <v>Monitoring and Operating Substations</v>
          </cell>
          <cell r="I1282" t="str">
            <v>Grid Monitoring &amp; Operability</v>
          </cell>
          <cell r="CD1282">
            <v>0</v>
          </cell>
        </row>
        <row r="1283">
          <cell r="E1283" t="str">
            <v>Monitoring and Operating Substations</v>
          </cell>
          <cell r="I1283" t="str">
            <v>Grid Monitoring &amp; Operability</v>
          </cell>
          <cell r="CD1283">
            <v>0</v>
          </cell>
        </row>
        <row r="1284">
          <cell r="E1284" t="str">
            <v>Monitoring and Operating Substations</v>
          </cell>
          <cell r="I1284" t="str">
            <v>Grid Monitoring &amp; Operability</v>
          </cell>
          <cell r="CD1284">
            <v>0</v>
          </cell>
        </row>
        <row r="1285">
          <cell r="E1285" t="str">
            <v>Monitoring and Operating Substations</v>
          </cell>
          <cell r="I1285" t="str">
            <v>Grid Monitoring &amp; Operability</v>
          </cell>
          <cell r="CD1285">
            <v>0</v>
          </cell>
        </row>
        <row r="1286">
          <cell r="E1286" t="str">
            <v>Monitoring and Operating Substations</v>
          </cell>
          <cell r="I1286" t="str">
            <v>Grid Monitoring &amp; Operability</v>
          </cell>
          <cell r="CD1286">
            <v>258.08191942687313</v>
          </cell>
        </row>
        <row r="1287">
          <cell r="E1287" t="str">
            <v>Monitoring and Operating Substations</v>
          </cell>
          <cell r="I1287" t="str">
            <v>Grid Monitoring &amp; Operability</v>
          </cell>
          <cell r="CD1287">
            <v>64.983892755135344</v>
          </cell>
        </row>
        <row r="1288">
          <cell r="E1288" t="str">
            <v>Monitoring and Operating Substations</v>
          </cell>
          <cell r="I1288" t="str">
            <v>Grid Monitoring &amp; Operability</v>
          </cell>
          <cell r="CD1288">
            <v>0</v>
          </cell>
        </row>
        <row r="1289">
          <cell r="E1289" t="str">
            <v>Monitoring Bulk Power System</v>
          </cell>
          <cell r="I1289" t="str">
            <v>Grid Monitoring &amp; Operability</v>
          </cell>
          <cell r="CD1289">
            <v>10510.986366775907</v>
          </cell>
        </row>
        <row r="1290">
          <cell r="E1290" t="str">
            <v>Monitoring Bulk Power System</v>
          </cell>
          <cell r="I1290" t="str">
            <v>Grid Monitoring &amp; Operability</v>
          </cell>
          <cell r="CD1290">
            <v>1880.7801127583214</v>
          </cell>
        </row>
        <row r="1291">
          <cell r="E1291" t="str">
            <v>Monitoring Bulk Power System</v>
          </cell>
          <cell r="I1291" t="str">
            <v>Grid Monitoring &amp; Operability</v>
          </cell>
          <cell r="CD1291">
            <v>0</v>
          </cell>
        </row>
        <row r="1292">
          <cell r="E1292" t="str">
            <v>Monitoring Bulk Power System</v>
          </cell>
          <cell r="I1292" t="str">
            <v>Grid Monitoring &amp; Operability</v>
          </cell>
          <cell r="CD1292">
            <v>0</v>
          </cell>
        </row>
        <row r="1293">
          <cell r="E1293" t="str">
            <v>Monitoring Bulk Power System</v>
          </cell>
          <cell r="I1293" t="str">
            <v>Grid Monitoring &amp; Operability</v>
          </cell>
          <cell r="CD1293">
            <v>0</v>
          </cell>
        </row>
        <row r="1294">
          <cell r="E1294" t="str">
            <v>Monitoring Bulk Power System</v>
          </cell>
          <cell r="I1294" t="str">
            <v>Grid Monitoring &amp; Operability</v>
          </cell>
          <cell r="CD1294">
            <v>0</v>
          </cell>
        </row>
        <row r="1295">
          <cell r="E1295" t="str">
            <v>Monitoring Bulk Power System</v>
          </cell>
          <cell r="I1295" t="str">
            <v>Grid Monitoring &amp; Operability</v>
          </cell>
          <cell r="CD1295">
            <v>36017.647383314506</v>
          </cell>
        </row>
        <row r="1296">
          <cell r="E1296" t="str">
            <v>Monitoring Bulk Power System</v>
          </cell>
          <cell r="I1296" t="str">
            <v>Grid Monitoring &amp; Operability</v>
          </cell>
          <cell r="CD1296">
            <v>13913.542684637463</v>
          </cell>
        </row>
        <row r="1297">
          <cell r="E1297" t="str">
            <v>Monitoring Bulk Power System</v>
          </cell>
          <cell r="I1297" t="str">
            <v>Grid Monitoring &amp; Operability</v>
          </cell>
          <cell r="CD1297">
            <v>0</v>
          </cell>
        </row>
        <row r="1298">
          <cell r="E1298" t="str">
            <v>Monitoring Bulk Power System</v>
          </cell>
          <cell r="I1298" t="str">
            <v>Grid Monitoring &amp; Operability</v>
          </cell>
          <cell r="CD1298">
            <v>0</v>
          </cell>
        </row>
        <row r="1299">
          <cell r="E1299" t="str">
            <v>Monitoring Bulk Power System</v>
          </cell>
          <cell r="I1299" t="str">
            <v>Grid Monitoring &amp; Operability</v>
          </cell>
          <cell r="CD1299">
            <v>0</v>
          </cell>
        </row>
        <row r="1300">
          <cell r="E1300" t="str">
            <v>Monitoring Bulk Power System</v>
          </cell>
          <cell r="I1300" t="str">
            <v>Grid Monitoring &amp; Operability</v>
          </cell>
          <cell r="CD1300">
            <v>0</v>
          </cell>
        </row>
        <row r="1301">
          <cell r="E1301" t="str">
            <v>Monitoring Bulk Power System</v>
          </cell>
          <cell r="I1301" t="str">
            <v>Grid Monitoring &amp; Operability</v>
          </cell>
          <cell r="CD1301">
            <v>0</v>
          </cell>
        </row>
        <row r="1302">
          <cell r="E1302" t="str">
            <v>Monitoring Bulk Power System</v>
          </cell>
          <cell r="I1302" t="str">
            <v>Grid Monitoring &amp; Operability</v>
          </cell>
          <cell r="CD1302">
            <v>0</v>
          </cell>
        </row>
        <row r="1303">
          <cell r="E1303" t="str">
            <v>Monitoring Bulk Power System</v>
          </cell>
          <cell r="I1303" t="str">
            <v>Grid Monitoring &amp; Operability</v>
          </cell>
          <cell r="CD1303">
            <v>0</v>
          </cell>
        </row>
        <row r="1304">
          <cell r="E1304" t="str">
            <v>Monitoring Bulk Power System</v>
          </cell>
          <cell r="I1304" t="str">
            <v>Grid Monitoring &amp; Operability</v>
          </cell>
          <cell r="CD1304">
            <v>0</v>
          </cell>
        </row>
        <row r="1305">
          <cell r="E1305" t="str">
            <v>Monitoring Bulk Power System</v>
          </cell>
          <cell r="I1305" t="str">
            <v>Grid Monitoring &amp; Operability</v>
          </cell>
          <cell r="CD1305">
            <v>0</v>
          </cell>
        </row>
        <row r="1306">
          <cell r="E1306" t="str">
            <v>Monitoring Bulk Power System</v>
          </cell>
          <cell r="I1306" t="str">
            <v>Grid Monitoring &amp; Operability</v>
          </cell>
          <cell r="CD1306">
            <v>2055.9999900000003</v>
          </cell>
        </row>
        <row r="1307">
          <cell r="E1307" t="str">
            <v>Mountainview</v>
          </cell>
          <cell r="I1307" t="str">
            <v>Fossil Fuel Generation</v>
          </cell>
          <cell r="CD1307">
            <v>141.68600144546281</v>
          </cell>
        </row>
        <row r="1308">
          <cell r="E1308" t="str">
            <v>Mountainview</v>
          </cell>
          <cell r="I1308" t="str">
            <v>Fossil Fuel Generation</v>
          </cell>
          <cell r="CD1308">
            <v>0</v>
          </cell>
        </row>
        <row r="1309">
          <cell r="E1309" t="str">
            <v>Mountainview</v>
          </cell>
          <cell r="I1309" t="str">
            <v>Fossil Fuel Generation</v>
          </cell>
          <cell r="CD1309">
            <v>0</v>
          </cell>
        </row>
        <row r="1310">
          <cell r="E1310" t="str">
            <v>Mountainview</v>
          </cell>
          <cell r="I1310" t="str">
            <v>Fossil Fuel Generation</v>
          </cell>
          <cell r="CD1310">
            <v>0</v>
          </cell>
        </row>
        <row r="1311">
          <cell r="E1311" t="str">
            <v>Mountainview</v>
          </cell>
          <cell r="I1311" t="str">
            <v>Fossil Fuel Generation</v>
          </cell>
          <cell r="CD1311">
            <v>0</v>
          </cell>
        </row>
        <row r="1312">
          <cell r="E1312" t="str">
            <v>Mountainview</v>
          </cell>
          <cell r="I1312" t="str">
            <v>Fossil Fuel Generation</v>
          </cell>
          <cell r="CD1312">
            <v>0</v>
          </cell>
        </row>
        <row r="1313">
          <cell r="E1313" t="str">
            <v>Mountainview</v>
          </cell>
          <cell r="I1313" t="str">
            <v>Fossil Fuel Generation</v>
          </cell>
          <cell r="CD1313">
            <v>3089.327979502224</v>
          </cell>
        </row>
        <row r="1314">
          <cell r="E1314" t="str">
            <v>Mountainview</v>
          </cell>
          <cell r="I1314" t="str">
            <v>Fossil Fuel Generation</v>
          </cell>
          <cell r="CD1314">
            <v>5502.2318540213519</v>
          </cell>
        </row>
        <row r="1315">
          <cell r="E1315" t="str">
            <v>Mountainview</v>
          </cell>
          <cell r="I1315" t="str">
            <v>Fossil Fuel Generation</v>
          </cell>
          <cell r="CD1315">
            <v>84.361551032308185</v>
          </cell>
        </row>
        <row r="1316">
          <cell r="E1316" t="str">
            <v>Mountainview</v>
          </cell>
          <cell r="I1316" t="str">
            <v>Fossil Fuel Generation</v>
          </cell>
          <cell r="CD1316">
            <v>0</v>
          </cell>
        </row>
        <row r="1317">
          <cell r="E1317" t="str">
            <v>Mountainview</v>
          </cell>
          <cell r="I1317" t="str">
            <v>Fossil Fuel Generation</v>
          </cell>
          <cell r="CD1317">
            <v>0</v>
          </cell>
        </row>
        <row r="1318">
          <cell r="E1318" t="str">
            <v>Mountainview</v>
          </cell>
          <cell r="I1318" t="str">
            <v>Fossil Fuel Generation</v>
          </cell>
          <cell r="CD1318">
            <v>0</v>
          </cell>
        </row>
        <row r="1319">
          <cell r="E1319" t="str">
            <v>Mountainview</v>
          </cell>
          <cell r="I1319" t="str">
            <v>Fossil Fuel Generation</v>
          </cell>
          <cell r="CD1319">
            <v>0</v>
          </cell>
        </row>
        <row r="1320">
          <cell r="E1320" t="str">
            <v>Mountainview</v>
          </cell>
          <cell r="I1320" t="str">
            <v>Fossil Fuel Generation</v>
          </cell>
          <cell r="CD1320">
            <v>0</v>
          </cell>
        </row>
        <row r="1321">
          <cell r="E1321" t="str">
            <v>Mountainview</v>
          </cell>
          <cell r="I1321" t="str">
            <v>Fossil Fuel Generation</v>
          </cell>
          <cell r="CD1321">
            <v>0</v>
          </cell>
        </row>
        <row r="1322">
          <cell r="E1322" t="str">
            <v>Mountainview</v>
          </cell>
          <cell r="I1322" t="str">
            <v>Fossil Fuel Generation</v>
          </cell>
          <cell r="CD1322">
            <v>0</v>
          </cell>
        </row>
        <row r="1323">
          <cell r="E1323" t="str">
            <v>Mountainview</v>
          </cell>
          <cell r="I1323" t="str">
            <v>Fossil Fuel Generation</v>
          </cell>
          <cell r="CD1323">
            <v>0</v>
          </cell>
        </row>
        <row r="1324">
          <cell r="E1324" t="str">
            <v>Mountainview</v>
          </cell>
          <cell r="I1324" t="str">
            <v>Fossil Fuel Generation</v>
          </cell>
          <cell r="CD1324">
            <v>0</v>
          </cell>
        </row>
        <row r="1325">
          <cell r="E1325" t="str">
            <v>Mountainview</v>
          </cell>
          <cell r="I1325" t="str">
            <v>Fossil Fuel Generation</v>
          </cell>
          <cell r="CD1325">
            <v>7782.7713201800325</v>
          </cell>
        </row>
        <row r="1326">
          <cell r="E1326" t="str">
            <v>Mountainview</v>
          </cell>
          <cell r="I1326" t="str">
            <v>Fossil Fuel Generation</v>
          </cell>
          <cell r="CD1326">
            <v>14808.754140059809</v>
          </cell>
        </row>
        <row r="1327">
          <cell r="E1327" t="str">
            <v>Mountainview</v>
          </cell>
          <cell r="I1327" t="str">
            <v>Fossil Fuel Generation</v>
          </cell>
          <cell r="CD1327">
            <v>3031.8148235793878</v>
          </cell>
        </row>
        <row r="1328">
          <cell r="E1328" t="str">
            <v>Mountainview</v>
          </cell>
          <cell r="I1328" t="str">
            <v>Fossil Fuel Generation</v>
          </cell>
          <cell r="CD1328">
            <v>0</v>
          </cell>
        </row>
        <row r="1329">
          <cell r="E1329" t="str">
            <v>Mountainview</v>
          </cell>
          <cell r="I1329" t="str">
            <v>Fossil Fuel Generation</v>
          </cell>
          <cell r="CD1329">
            <v>0</v>
          </cell>
        </row>
        <row r="1330">
          <cell r="E1330" t="str">
            <v>Mountainview</v>
          </cell>
          <cell r="I1330" t="str">
            <v>Fossil Fuel Generation</v>
          </cell>
          <cell r="CD1330">
            <v>0</v>
          </cell>
        </row>
        <row r="1331">
          <cell r="E1331" t="str">
            <v>Mountainview</v>
          </cell>
          <cell r="I1331" t="str">
            <v>Fossil Fuel Generation</v>
          </cell>
          <cell r="CD1331">
            <v>0</v>
          </cell>
        </row>
        <row r="1332">
          <cell r="E1332" t="str">
            <v>Mountainview</v>
          </cell>
          <cell r="I1332" t="str">
            <v>Fossil Fuel Generation</v>
          </cell>
          <cell r="CD1332">
            <v>0</v>
          </cell>
        </row>
        <row r="1333">
          <cell r="E1333" t="str">
            <v>Mountainview</v>
          </cell>
          <cell r="I1333" t="str">
            <v>Fossil Fuel Generation</v>
          </cell>
          <cell r="CD1333">
            <v>0</v>
          </cell>
        </row>
        <row r="1334">
          <cell r="E1334" t="str">
            <v>Net Energy Metering</v>
          </cell>
          <cell r="I1334" t="str">
            <v>Other Operating Revenue</v>
          </cell>
          <cell r="CD1334">
            <v>0</v>
          </cell>
        </row>
        <row r="1335">
          <cell r="E1335" t="str">
            <v>Net Energy Metering</v>
          </cell>
          <cell r="I1335" t="str">
            <v>Other Operating Revenue</v>
          </cell>
          <cell r="CD1335">
            <v>3522</v>
          </cell>
        </row>
        <row r="1336">
          <cell r="E1336" t="str">
            <v>Non Tariffed Revenues (453)</v>
          </cell>
          <cell r="I1336" t="str">
            <v>Other Operating Revenue</v>
          </cell>
          <cell r="CD1336">
            <v>232</v>
          </cell>
        </row>
        <row r="1337">
          <cell r="E1337" t="str">
            <v>Non Tariffed Revenues (454)</v>
          </cell>
          <cell r="I1337" t="str">
            <v>Other Operating Revenue</v>
          </cell>
          <cell r="CD1337">
            <v>8816</v>
          </cell>
        </row>
        <row r="1338">
          <cell r="E1338" t="str">
            <v>Non Tariffed Revenues (456)</v>
          </cell>
          <cell r="I1338" t="str">
            <v>Other Operating Revenue</v>
          </cell>
          <cell r="CD1338">
            <v>7624</v>
          </cell>
        </row>
        <row r="1339">
          <cell r="E1339" t="str">
            <v>Organizational Support</v>
          </cell>
          <cell r="I1339" t="str">
            <v>Wildfire Management</v>
          </cell>
          <cell r="CD1339">
            <v>64.471109616230507</v>
          </cell>
        </row>
        <row r="1340">
          <cell r="E1340" t="str">
            <v>Organizational Support</v>
          </cell>
          <cell r="I1340" t="str">
            <v>Wildfire Management</v>
          </cell>
          <cell r="CD1340">
            <v>7342.8939026924354</v>
          </cell>
        </row>
        <row r="1341">
          <cell r="E1341" t="str">
            <v>Organizational Support</v>
          </cell>
          <cell r="I1341" t="str">
            <v>Wildfire Management</v>
          </cell>
          <cell r="CD1341">
            <v>0</v>
          </cell>
        </row>
        <row r="1342">
          <cell r="E1342" t="str">
            <v>Organizational Support</v>
          </cell>
          <cell r="I1342" t="str">
            <v>Wildfire Management</v>
          </cell>
          <cell r="CD1342">
            <v>0</v>
          </cell>
        </row>
        <row r="1343">
          <cell r="E1343" t="str">
            <v>Organizational Support</v>
          </cell>
          <cell r="I1343" t="str">
            <v>Wildfire Management</v>
          </cell>
          <cell r="CD1343">
            <v>0</v>
          </cell>
        </row>
        <row r="1344">
          <cell r="E1344" t="str">
            <v>Organizational Support</v>
          </cell>
          <cell r="I1344" t="str">
            <v>Wildfire Management</v>
          </cell>
          <cell r="CD1344">
            <v>0</v>
          </cell>
        </row>
        <row r="1345">
          <cell r="E1345" t="str">
            <v>Other Substation Equipment Inspections and Maintenance</v>
          </cell>
          <cell r="I1345" t="str">
            <v>Inspections &amp; Maintenance</v>
          </cell>
          <cell r="CD1345">
            <v>266.8879271954483</v>
          </cell>
        </row>
        <row r="1346">
          <cell r="E1346" t="str">
            <v>Other Substation Equipment Inspections and Maintenance</v>
          </cell>
          <cell r="I1346" t="str">
            <v>Inspections &amp; Maintenance</v>
          </cell>
          <cell r="CD1346">
            <v>114.28837546295109</v>
          </cell>
        </row>
        <row r="1347">
          <cell r="E1347" t="str">
            <v>Other Substation Equipment Inspections and Maintenance</v>
          </cell>
          <cell r="I1347" t="str">
            <v>Inspections &amp; Maintenance</v>
          </cell>
          <cell r="CD1347">
            <v>0</v>
          </cell>
        </row>
        <row r="1348">
          <cell r="E1348" t="str">
            <v>Other Substation Equipment Inspections and Maintenance</v>
          </cell>
          <cell r="I1348" t="str">
            <v>Inspections &amp; Maintenance</v>
          </cell>
          <cell r="CD1348">
            <v>53.658943193663205</v>
          </cell>
        </row>
        <row r="1349">
          <cell r="E1349" t="str">
            <v>Other Substation Equipment Inspections and Maintenance</v>
          </cell>
          <cell r="I1349" t="str">
            <v>Inspections &amp; Maintenance</v>
          </cell>
          <cell r="CD1349">
            <v>-5.1193083638944445</v>
          </cell>
        </row>
        <row r="1350">
          <cell r="E1350" t="str">
            <v>Other Substation Equipment Inspections and Maintenance</v>
          </cell>
          <cell r="I1350" t="str">
            <v>Inspections &amp; Maintenance</v>
          </cell>
          <cell r="CD1350">
            <v>0</v>
          </cell>
        </row>
        <row r="1351">
          <cell r="E1351" t="str">
            <v>Other Substation Equipment Inspections and Maintenance</v>
          </cell>
          <cell r="I1351" t="str">
            <v>Inspections &amp; Maintenance</v>
          </cell>
          <cell r="CD1351">
            <v>232.94086962417578</v>
          </cell>
        </row>
        <row r="1352">
          <cell r="E1352" t="str">
            <v>Other Substation Equipment Inspections and Maintenance</v>
          </cell>
          <cell r="I1352" t="str">
            <v>Inspections &amp; Maintenance</v>
          </cell>
          <cell r="CD1352">
            <v>-22.223444783987713</v>
          </cell>
        </row>
        <row r="1353">
          <cell r="E1353" t="str">
            <v>Other Substation Equipment Inspections and Maintenance</v>
          </cell>
          <cell r="I1353" t="str">
            <v>Inspections &amp; Maintenance</v>
          </cell>
          <cell r="CD1353">
            <v>0</v>
          </cell>
        </row>
        <row r="1354">
          <cell r="E1354" t="str">
            <v>Other Substation Equipment Inspections and Maintenance</v>
          </cell>
          <cell r="I1354" t="str">
            <v>Inspections &amp; Maintenance</v>
          </cell>
          <cell r="CD1354">
            <v>227.76530274095228</v>
          </cell>
        </row>
        <row r="1355">
          <cell r="E1355" t="str">
            <v>Other Substation Equipment Inspections and Maintenance</v>
          </cell>
          <cell r="I1355" t="str">
            <v>Inspections &amp; Maintenance</v>
          </cell>
          <cell r="CD1355">
            <v>51.662083930547801</v>
          </cell>
        </row>
        <row r="1356">
          <cell r="E1356" t="str">
            <v>Other Substation Equipment Inspections and Maintenance</v>
          </cell>
          <cell r="I1356" t="str">
            <v>Inspections &amp; Maintenance</v>
          </cell>
          <cell r="CD1356">
            <v>0</v>
          </cell>
        </row>
        <row r="1357">
          <cell r="E1357" t="str">
            <v>Other Substation Equipment Inspections and Maintenance</v>
          </cell>
          <cell r="I1357" t="str">
            <v>Inspections &amp; Maintenance</v>
          </cell>
          <cell r="CD1357">
            <v>46.050458664691796</v>
          </cell>
        </row>
        <row r="1358">
          <cell r="E1358" t="str">
            <v>Other Substation Equipment Inspections and Maintenance</v>
          </cell>
          <cell r="I1358" t="str">
            <v>Inspections &amp; Maintenance</v>
          </cell>
          <cell r="CD1358">
            <v>28.401891902932569</v>
          </cell>
        </row>
        <row r="1359">
          <cell r="E1359" t="str">
            <v>Other Substation Equipment Inspections and Maintenance</v>
          </cell>
          <cell r="I1359" t="str">
            <v>Inspections &amp; Maintenance</v>
          </cell>
          <cell r="CD1359">
            <v>0</v>
          </cell>
        </row>
        <row r="1360">
          <cell r="E1360" t="str">
            <v>Other Substation Equipment Inspections and Maintenance</v>
          </cell>
          <cell r="I1360" t="str">
            <v>Inspections &amp; Maintenance</v>
          </cell>
          <cell r="CD1360">
            <v>21.053741621828138</v>
          </cell>
        </row>
        <row r="1361">
          <cell r="E1361" t="str">
            <v>Other Substation Equipment Inspections and Maintenance</v>
          </cell>
          <cell r="I1361" t="str">
            <v>Inspections &amp; Maintenance</v>
          </cell>
          <cell r="CD1361">
            <v>-2.0566442806206839</v>
          </cell>
        </row>
        <row r="1362">
          <cell r="E1362" t="str">
            <v>Other Substation Equipment Inspections and Maintenance</v>
          </cell>
          <cell r="I1362" t="str">
            <v>Inspections &amp; Maintenance</v>
          </cell>
          <cell r="CD1362">
            <v>0</v>
          </cell>
        </row>
        <row r="1363">
          <cell r="E1363" t="str">
            <v>Other Substation Equipment Inspections and Maintenance</v>
          </cell>
          <cell r="I1363" t="str">
            <v>Inspections &amp; Maintenance</v>
          </cell>
          <cell r="CD1363">
            <v>631.36777663718669</v>
          </cell>
        </row>
        <row r="1364">
          <cell r="E1364" t="str">
            <v>Other Substation Equipment Inspections and Maintenance</v>
          </cell>
          <cell r="I1364" t="str">
            <v>Inspections &amp; Maintenance</v>
          </cell>
          <cell r="CD1364">
            <v>-61.675905442856752</v>
          </cell>
        </row>
        <row r="1365">
          <cell r="E1365" t="str">
            <v>Other Substation Equipment Inspections and Maintenance</v>
          </cell>
          <cell r="I1365" t="str">
            <v>Inspections &amp; Maintenance</v>
          </cell>
          <cell r="CD1365">
            <v>0</v>
          </cell>
        </row>
        <row r="1366">
          <cell r="E1366" t="str">
            <v>OU Support Services</v>
          </cell>
          <cell r="I1366" t="str">
            <v>Employee Support</v>
          </cell>
          <cell r="CD1366">
            <v>0</v>
          </cell>
        </row>
        <row r="1367">
          <cell r="E1367" t="str">
            <v>OU Support Services</v>
          </cell>
          <cell r="I1367" t="str">
            <v>Employee Support</v>
          </cell>
          <cell r="CD1367">
            <v>0</v>
          </cell>
        </row>
        <row r="1368">
          <cell r="E1368" t="str">
            <v>OU Support Services</v>
          </cell>
          <cell r="I1368" t="str">
            <v>Employee Support</v>
          </cell>
          <cell r="CD1368">
            <v>0</v>
          </cell>
        </row>
        <row r="1369">
          <cell r="E1369" t="str">
            <v>OU Support Services</v>
          </cell>
          <cell r="I1369" t="str">
            <v>Employee Support</v>
          </cell>
          <cell r="CD1369">
            <v>0</v>
          </cell>
        </row>
        <row r="1370">
          <cell r="E1370" t="str">
            <v>OU Support Services</v>
          </cell>
          <cell r="I1370" t="str">
            <v>Employee Support</v>
          </cell>
          <cell r="CD1370">
            <v>0</v>
          </cell>
        </row>
        <row r="1371">
          <cell r="E1371" t="str">
            <v>OU Support Services</v>
          </cell>
          <cell r="I1371" t="str">
            <v>Employee Support</v>
          </cell>
          <cell r="CD1371">
            <v>0</v>
          </cell>
        </row>
        <row r="1372">
          <cell r="E1372" t="str">
            <v>OU Support Services</v>
          </cell>
          <cell r="I1372" t="str">
            <v>Employee Support</v>
          </cell>
          <cell r="CD1372">
            <v>0</v>
          </cell>
        </row>
        <row r="1373">
          <cell r="E1373" t="str">
            <v>OU Support Services</v>
          </cell>
          <cell r="I1373" t="str">
            <v>Employee Support</v>
          </cell>
          <cell r="CD1373">
            <v>0</v>
          </cell>
        </row>
        <row r="1374">
          <cell r="E1374" t="str">
            <v>OU Support Services</v>
          </cell>
          <cell r="I1374" t="str">
            <v>Employee Support</v>
          </cell>
          <cell r="CD1374">
            <v>0</v>
          </cell>
        </row>
        <row r="1375">
          <cell r="E1375" t="str">
            <v>OU Support Services</v>
          </cell>
          <cell r="I1375" t="str">
            <v>Employee Support</v>
          </cell>
          <cell r="CD1375">
            <v>0</v>
          </cell>
        </row>
        <row r="1376">
          <cell r="E1376" t="str">
            <v>OU Support Services</v>
          </cell>
          <cell r="I1376" t="str">
            <v>Employee Support</v>
          </cell>
          <cell r="CD1376">
            <v>0</v>
          </cell>
        </row>
        <row r="1377">
          <cell r="E1377" t="str">
            <v>OU Support Services</v>
          </cell>
          <cell r="I1377" t="str">
            <v>Employee Support</v>
          </cell>
          <cell r="CD1377">
            <v>0</v>
          </cell>
        </row>
        <row r="1378">
          <cell r="E1378" t="str">
            <v>OU Support Services</v>
          </cell>
          <cell r="I1378" t="str">
            <v>Employee Support</v>
          </cell>
          <cell r="CD1378">
            <v>0</v>
          </cell>
        </row>
        <row r="1379">
          <cell r="E1379" t="str">
            <v>OU Support Services</v>
          </cell>
          <cell r="I1379" t="str">
            <v>Employee Support</v>
          </cell>
          <cell r="CD1379">
            <v>0</v>
          </cell>
        </row>
        <row r="1380">
          <cell r="E1380" t="str">
            <v>OU Support Services</v>
          </cell>
          <cell r="I1380" t="str">
            <v>Employee Support</v>
          </cell>
          <cell r="CD1380">
            <v>0</v>
          </cell>
        </row>
        <row r="1381">
          <cell r="E1381" t="str">
            <v>OU Support Services</v>
          </cell>
          <cell r="I1381" t="str">
            <v>Employee Support</v>
          </cell>
          <cell r="CD1381">
            <v>0</v>
          </cell>
        </row>
        <row r="1382">
          <cell r="E1382" t="str">
            <v>OU Support Services</v>
          </cell>
          <cell r="I1382" t="str">
            <v>Employee Support</v>
          </cell>
          <cell r="CD1382">
            <v>0</v>
          </cell>
        </row>
        <row r="1383">
          <cell r="E1383" t="str">
            <v>OU Support Services</v>
          </cell>
          <cell r="I1383" t="str">
            <v>Employee Support</v>
          </cell>
          <cell r="CD1383">
            <v>0</v>
          </cell>
        </row>
        <row r="1384">
          <cell r="E1384" t="str">
            <v>OU Support Services</v>
          </cell>
          <cell r="I1384" t="str">
            <v>Employee Support</v>
          </cell>
          <cell r="CD1384">
            <v>0</v>
          </cell>
        </row>
        <row r="1385">
          <cell r="E1385" t="str">
            <v>OU Support Services</v>
          </cell>
          <cell r="I1385" t="str">
            <v>Employee Support</v>
          </cell>
          <cell r="CD1385">
            <v>0</v>
          </cell>
        </row>
        <row r="1386">
          <cell r="E1386" t="str">
            <v>OU Support Services</v>
          </cell>
          <cell r="I1386" t="str">
            <v>Employee Support</v>
          </cell>
          <cell r="CD1386">
            <v>0</v>
          </cell>
        </row>
        <row r="1387">
          <cell r="E1387" t="str">
            <v>OU Support Services</v>
          </cell>
          <cell r="I1387" t="str">
            <v>Employee Support</v>
          </cell>
          <cell r="CD1387">
            <v>0</v>
          </cell>
        </row>
        <row r="1388">
          <cell r="E1388" t="str">
            <v>OU Support Services</v>
          </cell>
          <cell r="I1388" t="str">
            <v>Employee Support</v>
          </cell>
          <cell r="CD1388">
            <v>0</v>
          </cell>
        </row>
        <row r="1389">
          <cell r="E1389" t="str">
            <v>OU Support Services</v>
          </cell>
          <cell r="I1389" t="str">
            <v>Employee Support</v>
          </cell>
          <cell r="CD1389">
            <v>0</v>
          </cell>
        </row>
        <row r="1390">
          <cell r="E1390" t="str">
            <v>OU Support Services</v>
          </cell>
          <cell r="I1390" t="str">
            <v>Employee Support</v>
          </cell>
          <cell r="CD1390">
            <v>20792.67447886198</v>
          </cell>
        </row>
        <row r="1391">
          <cell r="E1391" t="str">
            <v>OU Support Services</v>
          </cell>
          <cell r="I1391" t="str">
            <v>Employee Support</v>
          </cell>
          <cell r="CD1391">
            <v>4614.4523816251622</v>
          </cell>
        </row>
        <row r="1392">
          <cell r="E1392" t="str">
            <v>OU Support Services</v>
          </cell>
          <cell r="I1392" t="str">
            <v>Employee Support</v>
          </cell>
          <cell r="CD1392">
            <v>0</v>
          </cell>
        </row>
        <row r="1393">
          <cell r="E1393" t="str">
            <v>OU Support Services</v>
          </cell>
          <cell r="I1393" t="str">
            <v>Employee Support</v>
          </cell>
          <cell r="CD1393">
            <v>2486.7216004409943</v>
          </cell>
        </row>
        <row r="1394">
          <cell r="E1394" t="str">
            <v>OU Support Services</v>
          </cell>
          <cell r="I1394" t="str">
            <v>Employee Support</v>
          </cell>
          <cell r="CD1394">
            <v>128.62466826583935</v>
          </cell>
        </row>
        <row r="1395">
          <cell r="E1395" t="str">
            <v>OU Support Services</v>
          </cell>
          <cell r="I1395" t="str">
            <v>Employee Support</v>
          </cell>
          <cell r="CD1395">
            <v>0</v>
          </cell>
        </row>
        <row r="1396">
          <cell r="E1396" t="str">
            <v>OU Support Services</v>
          </cell>
          <cell r="I1396" t="str">
            <v>Employee Support</v>
          </cell>
          <cell r="CD1396">
            <v>0</v>
          </cell>
        </row>
        <row r="1397">
          <cell r="E1397" t="str">
            <v>OU Support Services</v>
          </cell>
          <cell r="I1397" t="str">
            <v>Employee Support</v>
          </cell>
          <cell r="CD1397">
            <v>0</v>
          </cell>
        </row>
        <row r="1398">
          <cell r="E1398" t="str">
            <v>OU Support Services</v>
          </cell>
          <cell r="I1398" t="str">
            <v>Employee Support</v>
          </cell>
          <cell r="CD1398">
            <v>0</v>
          </cell>
        </row>
        <row r="1399">
          <cell r="E1399" t="str">
            <v>OU Support Services</v>
          </cell>
          <cell r="I1399" t="str">
            <v>Employee Support</v>
          </cell>
          <cell r="CD1399">
            <v>3719.322137631561</v>
          </cell>
        </row>
        <row r="1400">
          <cell r="E1400" t="str">
            <v>OU Support Services</v>
          </cell>
          <cell r="I1400" t="str">
            <v>Employee Support</v>
          </cell>
          <cell r="CD1400">
            <v>4289.5392264163229</v>
          </cell>
        </row>
        <row r="1401">
          <cell r="E1401" t="str">
            <v>OU Support Services</v>
          </cell>
          <cell r="I1401" t="str">
            <v>Employee Support</v>
          </cell>
          <cell r="CD1401">
            <v>0</v>
          </cell>
        </row>
        <row r="1402">
          <cell r="E1402" t="str">
            <v>Ownership Charges</v>
          </cell>
          <cell r="I1402" t="str">
            <v>Other Operating Revenue</v>
          </cell>
          <cell r="CD1402">
            <v>586</v>
          </cell>
        </row>
        <row r="1403">
          <cell r="E1403" t="str">
            <v>Palo Verde</v>
          </cell>
          <cell r="I1403" t="str">
            <v>Palo Verde</v>
          </cell>
          <cell r="CD1403">
            <v>295.37750205398345</v>
          </cell>
        </row>
        <row r="1404">
          <cell r="E1404" t="str">
            <v>Palo Verde</v>
          </cell>
          <cell r="I1404" t="str">
            <v>Palo Verde</v>
          </cell>
          <cell r="CD1404">
            <v>15781.69585156683</v>
          </cell>
        </row>
        <row r="1405">
          <cell r="E1405" t="str">
            <v>Palo Verde</v>
          </cell>
          <cell r="I1405" t="str">
            <v>Palo Verde</v>
          </cell>
          <cell r="CD1405">
            <v>0</v>
          </cell>
        </row>
        <row r="1406">
          <cell r="E1406" t="str">
            <v>Palo Verde</v>
          </cell>
          <cell r="I1406" t="str">
            <v>Palo Verde</v>
          </cell>
          <cell r="CD1406">
            <v>0</v>
          </cell>
        </row>
        <row r="1407">
          <cell r="E1407" t="str">
            <v>Palo Verde</v>
          </cell>
          <cell r="I1407" t="str">
            <v>Palo Verde</v>
          </cell>
          <cell r="CD1407">
            <v>8385.5505283908333</v>
          </cell>
        </row>
        <row r="1408">
          <cell r="E1408" t="str">
            <v>Palo Verde</v>
          </cell>
          <cell r="I1408" t="str">
            <v>Palo Verde</v>
          </cell>
          <cell r="CD1408">
            <v>0</v>
          </cell>
        </row>
        <row r="1409">
          <cell r="E1409" t="str">
            <v>Palo Verde</v>
          </cell>
          <cell r="I1409" t="str">
            <v>Palo Verde</v>
          </cell>
          <cell r="CD1409">
            <v>0</v>
          </cell>
        </row>
        <row r="1410">
          <cell r="E1410" t="str">
            <v>Palo Verde</v>
          </cell>
          <cell r="I1410" t="str">
            <v>Palo Verde</v>
          </cell>
          <cell r="CD1410">
            <v>5709.4908354732224</v>
          </cell>
        </row>
        <row r="1411">
          <cell r="E1411" t="str">
            <v>Palo Verde</v>
          </cell>
          <cell r="I1411" t="str">
            <v>Palo Verde</v>
          </cell>
          <cell r="CD1411">
            <v>0</v>
          </cell>
        </row>
        <row r="1412">
          <cell r="E1412" t="str">
            <v>Palo Verde</v>
          </cell>
          <cell r="I1412" t="str">
            <v>Palo Verde</v>
          </cell>
          <cell r="CD1412">
            <v>0</v>
          </cell>
        </row>
        <row r="1413">
          <cell r="E1413" t="str">
            <v>Palo Verde</v>
          </cell>
          <cell r="I1413" t="str">
            <v>Palo Verde</v>
          </cell>
          <cell r="CD1413">
            <v>6930.1974244362455</v>
          </cell>
        </row>
        <row r="1414">
          <cell r="E1414" t="str">
            <v>Palo Verde</v>
          </cell>
          <cell r="I1414" t="str">
            <v>Palo Verde</v>
          </cell>
          <cell r="CD1414">
            <v>0</v>
          </cell>
        </row>
        <row r="1415">
          <cell r="E1415" t="str">
            <v>Palo Verde</v>
          </cell>
          <cell r="I1415" t="str">
            <v>Palo Verde</v>
          </cell>
          <cell r="CD1415">
            <v>0</v>
          </cell>
        </row>
        <row r="1416">
          <cell r="E1416" t="str">
            <v>Palo Verde</v>
          </cell>
          <cell r="I1416" t="str">
            <v>Palo Verde</v>
          </cell>
          <cell r="CD1416">
            <v>24745.108741894204</v>
          </cell>
        </row>
        <row r="1417">
          <cell r="E1417" t="str">
            <v>Palo Verde</v>
          </cell>
          <cell r="I1417" t="str">
            <v>Palo Verde</v>
          </cell>
          <cell r="CD1417">
            <v>0</v>
          </cell>
        </row>
        <row r="1418">
          <cell r="E1418" t="str">
            <v>Palo Verde</v>
          </cell>
          <cell r="I1418" t="str">
            <v>Palo Verde</v>
          </cell>
          <cell r="CD1418">
            <v>0</v>
          </cell>
        </row>
        <row r="1419">
          <cell r="E1419" t="str">
            <v>Palo Verde</v>
          </cell>
          <cell r="I1419" t="str">
            <v>Palo Verde</v>
          </cell>
          <cell r="CD1419">
            <v>3566.9955268695289</v>
          </cell>
        </row>
        <row r="1420">
          <cell r="E1420" t="str">
            <v>Palo Verde</v>
          </cell>
          <cell r="I1420" t="str">
            <v>Palo Verde</v>
          </cell>
          <cell r="CD1420">
            <v>0</v>
          </cell>
        </row>
        <row r="1421">
          <cell r="E1421" t="str">
            <v>Palo Verde</v>
          </cell>
          <cell r="I1421" t="str">
            <v>Palo Verde</v>
          </cell>
          <cell r="CD1421">
            <v>0</v>
          </cell>
        </row>
        <row r="1422">
          <cell r="E1422" t="str">
            <v>Palo Verde</v>
          </cell>
          <cell r="I1422" t="str">
            <v>Palo Verde</v>
          </cell>
          <cell r="CD1422">
            <v>1135.0087317484008</v>
          </cell>
        </row>
        <row r="1423">
          <cell r="E1423" t="str">
            <v>Palo Verde</v>
          </cell>
          <cell r="I1423" t="str">
            <v>Palo Verde</v>
          </cell>
          <cell r="CD1423">
            <v>0</v>
          </cell>
        </row>
        <row r="1424">
          <cell r="E1424" t="str">
            <v>Palo Verde</v>
          </cell>
          <cell r="I1424" t="str">
            <v>Palo Verde</v>
          </cell>
          <cell r="CD1424">
            <v>0</v>
          </cell>
        </row>
        <row r="1425">
          <cell r="E1425" t="str">
            <v>Palo Verde</v>
          </cell>
          <cell r="I1425" t="str">
            <v>Palo Verde</v>
          </cell>
          <cell r="CD1425">
            <v>12273.405461037861</v>
          </cell>
        </row>
        <row r="1426">
          <cell r="E1426" t="str">
            <v>Palo Verde</v>
          </cell>
          <cell r="I1426" t="str">
            <v>Palo Verde</v>
          </cell>
          <cell r="CD1426">
            <v>0</v>
          </cell>
        </row>
        <row r="1427">
          <cell r="E1427" t="str">
            <v>Palo Verde</v>
          </cell>
          <cell r="I1427" t="str">
            <v>Palo Verde</v>
          </cell>
          <cell r="CD1427">
            <v>0</v>
          </cell>
        </row>
        <row r="1428">
          <cell r="E1428" t="str">
            <v>Palo Verde</v>
          </cell>
          <cell r="I1428" t="str">
            <v>Palo Verde</v>
          </cell>
          <cell r="CD1428">
            <v>4189.5171123728169</v>
          </cell>
        </row>
        <row r="1429">
          <cell r="E1429" t="str">
            <v>Palo Verde</v>
          </cell>
          <cell r="I1429" t="str">
            <v>Palo Verde</v>
          </cell>
          <cell r="CD1429">
            <v>0</v>
          </cell>
        </row>
        <row r="1430">
          <cell r="E1430" t="str">
            <v>Palo Verde</v>
          </cell>
          <cell r="I1430" t="str">
            <v>Palo Verde</v>
          </cell>
          <cell r="CD1430">
            <v>0</v>
          </cell>
        </row>
        <row r="1431">
          <cell r="E1431" t="str">
            <v>Palo Verde</v>
          </cell>
          <cell r="I1431" t="str">
            <v>Palo Verde</v>
          </cell>
          <cell r="CD1431">
            <v>1222.2504140741655</v>
          </cell>
        </row>
        <row r="1432">
          <cell r="E1432" t="str">
            <v>Palo Verde</v>
          </cell>
          <cell r="I1432" t="str">
            <v>Palo Verde</v>
          </cell>
          <cell r="CD1432">
            <v>0</v>
          </cell>
        </row>
        <row r="1433">
          <cell r="E1433" t="str">
            <v>Palo Verde</v>
          </cell>
          <cell r="I1433" t="str">
            <v>Palo Verde</v>
          </cell>
          <cell r="CD1433">
            <v>0</v>
          </cell>
        </row>
        <row r="1434">
          <cell r="E1434" t="str">
            <v>Palo Verde</v>
          </cell>
          <cell r="I1434" t="str">
            <v>Palo Verde</v>
          </cell>
          <cell r="CD1434">
            <v>1239.5616554265137</v>
          </cell>
        </row>
        <row r="1435">
          <cell r="E1435" t="str">
            <v>Palo Verde</v>
          </cell>
          <cell r="I1435" t="str">
            <v>Palo Verde</v>
          </cell>
          <cell r="CD1435">
            <v>0</v>
          </cell>
        </row>
        <row r="1436">
          <cell r="E1436" t="str">
            <v>Participant Credits and Charges - 925</v>
          </cell>
          <cell r="I1436" t="str">
            <v>Financial Oversight &amp; Transactional Processing</v>
          </cell>
          <cell r="CD1436">
            <v>0</v>
          </cell>
        </row>
        <row r="1437">
          <cell r="E1437" t="str">
            <v>Participant Credits and Charges - 925</v>
          </cell>
          <cell r="I1437" t="str">
            <v>Financial Oversight &amp; Transactional Processing</v>
          </cell>
          <cell r="CD1437">
            <v>0</v>
          </cell>
        </row>
        <row r="1438">
          <cell r="E1438" t="str">
            <v>Participant Credits and Charges - 925</v>
          </cell>
          <cell r="I1438" t="str">
            <v>Financial Oversight &amp; Transactional Processing</v>
          </cell>
          <cell r="CD1438">
            <v>0</v>
          </cell>
        </row>
        <row r="1439">
          <cell r="E1439" t="str">
            <v>Participant Credits and Charges - 926</v>
          </cell>
          <cell r="I1439" t="str">
            <v>Financial Oversight &amp; Transactional Processing</v>
          </cell>
          <cell r="CD1439">
            <v>0</v>
          </cell>
        </row>
        <row r="1440">
          <cell r="E1440" t="str">
            <v>Participant Credits and Charges - 926</v>
          </cell>
          <cell r="I1440" t="str">
            <v>Financial Oversight &amp; Transactional Processing</v>
          </cell>
          <cell r="CD1440">
            <v>0</v>
          </cell>
        </row>
        <row r="1441">
          <cell r="E1441" t="str">
            <v>Participant Credits and Charges - 926</v>
          </cell>
          <cell r="I1441" t="str">
            <v>Financial Oversight &amp; Transactional Processing</v>
          </cell>
          <cell r="CD1441">
            <v>7752.6116869525122</v>
          </cell>
        </row>
        <row r="1442">
          <cell r="E1442" t="str">
            <v>Participant Credits and Charges - 930</v>
          </cell>
          <cell r="I1442" t="str">
            <v>Financial Oversight &amp; Transactional Processing</v>
          </cell>
          <cell r="CD1442">
            <v>0</v>
          </cell>
        </row>
        <row r="1443">
          <cell r="E1443" t="str">
            <v>Participant Credits and Charges - 930</v>
          </cell>
          <cell r="I1443" t="str">
            <v>Financial Oversight &amp; Transactional Processing</v>
          </cell>
          <cell r="CD1443">
            <v>12654.874591645421</v>
          </cell>
        </row>
        <row r="1444">
          <cell r="E1444" t="str">
            <v>Participant Credits and Charges - 930</v>
          </cell>
          <cell r="I1444" t="str">
            <v>Financial Oversight &amp; Transactional Processing</v>
          </cell>
          <cell r="CD1444">
            <v>0</v>
          </cell>
        </row>
        <row r="1445">
          <cell r="E1445" t="str">
            <v>Patrolling and Locating Trouble</v>
          </cell>
          <cell r="I1445" t="str">
            <v>Inspections &amp; Maintenance</v>
          </cell>
          <cell r="CD1445">
            <v>12215.613204885949</v>
          </cell>
        </row>
        <row r="1446">
          <cell r="E1446" t="str">
            <v>Patrolling and Locating Trouble</v>
          </cell>
          <cell r="I1446" t="str">
            <v>Inspections &amp; Maintenance</v>
          </cell>
          <cell r="CD1446">
            <v>1991.6834633396561</v>
          </cell>
        </row>
        <row r="1447">
          <cell r="E1447" t="str">
            <v>Patrolling and Locating Trouble</v>
          </cell>
          <cell r="I1447" t="str">
            <v>Inspections &amp; Maintenance</v>
          </cell>
          <cell r="CD1447">
            <v>0</v>
          </cell>
        </row>
        <row r="1448">
          <cell r="E1448" t="str">
            <v>Patrolling and Locating Trouble</v>
          </cell>
          <cell r="I1448" t="str">
            <v>Inspections &amp; Maintenance</v>
          </cell>
          <cell r="CD1448">
            <v>0</v>
          </cell>
        </row>
        <row r="1449">
          <cell r="E1449" t="str">
            <v>Patrolling and Locating Trouble</v>
          </cell>
          <cell r="I1449" t="str">
            <v>Inspections &amp; Maintenance</v>
          </cell>
          <cell r="CD1449">
            <v>0</v>
          </cell>
        </row>
        <row r="1450">
          <cell r="E1450" t="str">
            <v>Patrolling and Locating Trouble</v>
          </cell>
          <cell r="I1450" t="str">
            <v>Inspections &amp; Maintenance</v>
          </cell>
          <cell r="CD1450">
            <v>0</v>
          </cell>
        </row>
        <row r="1451">
          <cell r="E1451" t="str">
            <v>Patrolling and Locating Trouble</v>
          </cell>
          <cell r="I1451" t="str">
            <v>Inspections &amp; Maintenance</v>
          </cell>
          <cell r="CD1451">
            <v>11266.082786370222</v>
          </cell>
        </row>
        <row r="1452">
          <cell r="E1452" t="str">
            <v>Patrolling and Locating Trouble</v>
          </cell>
          <cell r="I1452" t="str">
            <v>Inspections &amp; Maintenance</v>
          </cell>
          <cell r="CD1452">
            <v>1808.7783798782518</v>
          </cell>
        </row>
        <row r="1453">
          <cell r="E1453" t="str">
            <v>Patrolling and Locating Trouble</v>
          </cell>
          <cell r="I1453" t="str">
            <v>Inspections &amp; Maintenance</v>
          </cell>
          <cell r="CD1453">
            <v>0</v>
          </cell>
        </row>
        <row r="1454">
          <cell r="E1454" t="str">
            <v>PBOP Costs (Non-Service)</v>
          </cell>
          <cell r="I1454" t="str">
            <v>Employee Benefits &amp; Programs</v>
          </cell>
          <cell r="CD1454">
            <v>0</v>
          </cell>
        </row>
        <row r="1455">
          <cell r="E1455" t="str">
            <v>PBOP Costs (Non-Service)</v>
          </cell>
          <cell r="I1455" t="str">
            <v>Employee Benefits &amp; Programs</v>
          </cell>
          <cell r="CD1455">
            <v>0</v>
          </cell>
        </row>
        <row r="1456">
          <cell r="E1456" t="str">
            <v>PBOP Costs (Non-Service)</v>
          </cell>
          <cell r="I1456" t="str">
            <v>Employee Benefits &amp; Programs</v>
          </cell>
          <cell r="CD1456">
            <v>-11384.084250000004</v>
          </cell>
        </row>
        <row r="1457">
          <cell r="E1457" t="str">
            <v>PBOP Costs (Service)</v>
          </cell>
          <cell r="I1457" t="str">
            <v>Employee Benefits &amp; Programs</v>
          </cell>
          <cell r="CD1457">
            <v>0</v>
          </cell>
        </row>
        <row r="1458">
          <cell r="E1458" t="str">
            <v>PBOP Costs (Service)</v>
          </cell>
          <cell r="I1458" t="str">
            <v>Employee Benefits &amp; Programs</v>
          </cell>
          <cell r="CD1458">
            <v>689.26937452847665</v>
          </cell>
        </row>
        <row r="1459">
          <cell r="E1459" t="str">
            <v>PBOP Costs (Service)</v>
          </cell>
          <cell r="I1459" t="str">
            <v>Employee Benefits &amp; Programs</v>
          </cell>
          <cell r="CD1459">
            <v>35271.676125000005</v>
          </cell>
        </row>
        <row r="1460">
          <cell r="E1460" t="str">
            <v>Peakers</v>
          </cell>
          <cell r="I1460" t="str">
            <v>Fossil Fuel Generation</v>
          </cell>
          <cell r="CD1460">
            <v>0</v>
          </cell>
        </row>
        <row r="1461">
          <cell r="E1461" t="str">
            <v>Peakers</v>
          </cell>
          <cell r="I1461" t="str">
            <v>Fossil Fuel Generation</v>
          </cell>
          <cell r="CD1461">
            <v>0</v>
          </cell>
        </row>
        <row r="1462">
          <cell r="E1462" t="str">
            <v>Peakers</v>
          </cell>
          <cell r="I1462" t="str">
            <v>Fossil Fuel Generation</v>
          </cell>
          <cell r="CD1462">
            <v>0</v>
          </cell>
        </row>
        <row r="1463">
          <cell r="E1463" t="str">
            <v>Peakers</v>
          </cell>
          <cell r="I1463" t="str">
            <v>Fossil Fuel Generation</v>
          </cell>
          <cell r="CD1463">
            <v>139.24077849867209</v>
          </cell>
        </row>
        <row r="1464">
          <cell r="E1464" t="str">
            <v>Peakers</v>
          </cell>
          <cell r="I1464" t="str">
            <v>Fossil Fuel Generation</v>
          </cell>
          <cell r="CD1464">
            <v>0</v>
          </cell>
        </row>
        <row r="1465">
          <cell r="E1465" t="str">
            <v>Peakers</v>
          </cell>
          <cell r="I1465" t="str">
            <v>Fossil Fuel Generation</v>
          </cell>
          <cell r="CD1465">
            <v>0</v>
          </cell>
        </row>
        <row r="1466">
          <cell r="E1466" t="str">
            <v>Peakers</v>
          </cell>
          <cell r="I1466" t="str">
            <v>Fossil Fuel Generation</v>
          </cell>
          <cell r="CD1466">
            <v>0</v>
          </cell>
        </row>
        <row r="1467">
          <cell r="E1467" t="str">
            <v>Peakers</v>
          </cell>
          <cell r="I1467" t="str">
            <v>Fossil Fuel Generation</v>
          </cell>
          <cell r="CD1467">
            <v>0</v>
          </cell>
        </row>
        <row r="1468">
          <cell r="E1468" t="str">
            <v>Peakers</v>
          </cell>
          <cell r="I1468" t="str">
            <v>Fossil Fuel Generation</v>
          </cell>
          <cell r="CD1468">
            <v>0</v>
          </cell>
        </row>
        <row r="1469">
          <cell r="E1469" t="str">
            <v>Peakers</v>
          </cell>
          <cell r="I1469" t="str">
            <v>Fossil Fuel Generation</v>
          </cell>
          <cell r="CD1469">
            <v>2320.9263593691585</v>
          </cell>
        </row>
        <row r="1470">
          <cell r="E1470" t="str">
            <v>Peakers</v>
          </cell>
          <cell r="I1470" t="str">
            <v>Fossil Fuel Generation</v>
          </cell>
          <cell r="CD1470">
            <v>2626.1912516301259</v>
          </cell>
        </row>
        <row r="1471">
          <cell r="E1471" t="str">
            <v>Peakers</v>
          </cell>
          <cell r="I1471" t="str">
            <v>Fossil Fuel Generation</v>
          </cell>
          <cell r="CD1471">
            <v>626.43786126645898</v>
          </cell>
        </row>
        <row r="1472">
          <cell r="E1472" t="str">
            <v>Peakers</v>
          </cell>
          <cell r="I1472" t="str">
            <v>Fossil Fuel Generation</v>
          </cell>
          <cell r="CD1472">
            <v>0</v>
          </cell>
        </row>
        <row r="1473">
          <cell r="E1473" t="str">
            <v>Peakers</v>
          </cell>
          <cell r="I1473" t="str">
            <v>Fossil Fuel Generation</v>
          </cell>
          <cell r="CD1473">
            <v>0</v>
          </cell>
        </row>
        <row r="1474">
          <cell r="E1474" t="str">
            <v>Peakers</v>
          </cell>
          <cell r="I1474" t="str">
            <v>Fossil Fuel Generation</v>
          </cell>
          <cell r="CD1474">
            <v>0</v>
          </cell>
        </row>
        <row r="1475">
          <cell r="E1475" t="str">
            <v>Peakers</v>
          </cell>
          <cell r="I1475" t="str">
            <v>Fossil Fuel Generation</v>
          </cell>
          <cell r="CD1475">
            <v>0</v>
          </cell>
        </row>
        <row r="1476">
          <cell r="E1476" t="str">
            <v>Peakers</v>
          </cell>
          <cell r="I1476" t="str">
            <v>Fossil Fuel Generation</v>
          </cell>
          <cell r="CD1476">
            <v>0</v>
          </cell>
        </row>
        <row r="1477">
          <cell r="E1477" t="str">
            <v>Peakers</v>
          </cell>
          <cell r="I1477" t="str">
            <v>Fossil Fuel Generation</v>
          </cell>
          <cell r="CD1477">
            <v>0</v>
          </cell>
        </row>
        <row r="1478">
          <cell r="E1478" t="str">
            <v>Peakers</v>
          </cell>
          <cell r="I1478" t="str">
            <v>Fossil Fuel Generation</v>
          </cell>
          <cell r="CD1478">
            <v>0</v>
          </cell>
        </row>
        <row r="1479">
          <cell r="E1479" t="str">
            <v>Peakers</v>
          </cell>
          <cell r="I1479" t="str">
            <v>Fossil Fuel Generation</v>
          </cell>
          <cell r="CD1479">
            <v>0</v>
          </cell>
        </row>
        <row r="1480">
          <cell r="E1480" t="str">
            <v>Peakers</v>
          </cell>
          <cell r="I1480" t="str">
            <v>Fossil Fuel Generation</v>
          </cell>
          <cell r="CD1480">
            <v>0</v>
          </cell>
        </row>
        <row r="1481">
          <cell r="E1481" t="str">
            <v>Peakers</v>
          </cell>
          <cell r="I1481" t="str">
            <v>Fossil Fuel Generation</v>
          </cell>
          <cell r="CD1481">
            <v>0</v>
          </cell>
        </row>
        <row r="1482">
          <cell r="E1482" t="str">
            <v>Peakers</v>
          </cell>
          <cell r="I1482" t="str">
            <v>Fossil Fuel Generation</v>
          </cell>
          <cell r="CD1482">
            <v>96.489780370551074</v>
          </cell>
        </row>
        <row r="1483">
          <cell r="E1483" t="str">
            <v>Peakers</v>
          </cell>
          <cell r="I1483" t="str">
            <v>Fossil Fuel Generation</v>
          </cell>
          <cell r="CD1483">
            <v>0</v>
          </cell>
        </row>
        <row r="1484">
          <cell r="E1484" t="str">
            <v>Peakers</v>
          </cell>
          <cell r="I1484" t="str">
            <v>Fossil Fuel Generation</v>
          </cell>
          <cell r="CD1484">
            <v>0</v>
          </cell>
        </row>
        <row r="1485">
          <cell r="E1485" t="str">
            <v>Peakers</v>
          </cell>
          <cell r="I1485" t="str">
            <v>Fossil Fuel Generation</v>
          </cell>
          <cell r="CD1485">
            <v>96.489780370551074</v>
          </cell>
        </row>
        <row r="1486">
          <cell r="E1486" t="str">
            <v>Peakers</v>
          </cell>
          <cell r="I1486" t="str">
            <v>Fossil Fuel Generation</v>
          </cell>
          <cell r="CD1486">
            <v>0</v>
          </cell>
        </row>
        <row r="1487">
          <cell r="E1487" t="str">
            <v>Peakers</v>
          </cell>
          <cell r="I1487" t="str">
            <v>Fossil Fuel Generation</v>
          </cell>
          <cell r="CD1487">
            <v>0</v>
          </cell>
        </row>
        <row r="1488">
          <cell r="E1488" t="str">
            <v>Peakers</v>
          </cell>
          <cell r="I1488" t="str">
            <v>Fossil Fuel Generation</v>
          </cell>
          <cell r="CD1488">
            <v>0</v>
          </cell>
        </row>
        <row r="1489">
          <cell r="E1489" t="str">
            <v>Peakers</v>
          </cell>
          <cell r="I1489" t="str">
            <v>Fossil Fuel Generation</v>
          </cell>
          <cell r="CD1489">
            <v>0</v>
          </cell>
        </row>
        <row r="1490">
          <cell r="E1490" t="str">
            <v>Peakers</v>
          </cell>
          <cell r="I1490" t="str">
            <v>Fossil Fuel Generation</v>
          </cell>
          <cell r="CD1490">
            <v>1547.3236316258831</v>
          </cell>
        </row>
        <row r="1491">
          <cell r="E1491" t="str">
            <v>Peakers</v>
          </cell>
          <cell r="I1491" t="str">
            <v>Fossil Fuel Generation</v>
          </cell>
          <cell r="CD1491">
            <v>1838.3840484444167</v>
          </cell>
        </row>
        <row r="1492">
          <cell r="E1492" t="str">
            <v>Peakers</v>
          </cell>
          <cell r="I1492" t="str">
            <v>Fossil Fuel Generation</v>
          </cell>
          <cell r="CD1492">
            <v>0</v>
          </cell>
        </row>
        <row r="1493">
          <cell r="E1493" t="str">
            <v>Peakers</v>
          </cell>
          <cell r="I1493" t="str">
            <v>Fossil Fuel Generation</v>
          </cell>
          <cell r="CD1493">
            <v>0</v>
          </cell>
        </row>
        <row r="1494">
          <cell r="E1494" t="str">
            <v>Peakers</v>
          </cell>
          <cell r="I1494" t="str">
            <v>Fossil Fuel Generation</v>
          </cell>
          <cell r="CD1494">
            <v>0</v>
          </cell>
        </row>
        <row r="1495">
          <cell r="E1495" t="str">
            <v>Peakers</v>
          </cell>
          <cell r="I1495" t="str">
            <v>Fossil Fuel Generation</v>
          </cell>
          <cell r="CD1495">
            <v>0</v>
          </cell>
        </row>
        <row r="1496">
          <cell r="E1496" t="str">
            <v>Pension Costs (Non-Service)</v>
          </cell>
          <cell r="I1496" t="str">
            <v>Employee Benefits &amp; Programs</v>
          </cell>
          <cell r="CD1496">
            <v>0</v>
          </cell>
        </row>
        <row r="1497">
          <cell r="E1497" t="str">
            <v>Pension Costs (Non-Service)</v>
          </cell>
          <cell r="I1497" t="str">
            <v>Employee Benefits &amp; Programs</v>
          </cell>
          <cell r="CD1497">
            <v>-2.3365062355284175E-5</v>
          </cell>
        </row>
        <row r="1498">
          <cell r="E1498" t="str">
            <v>Pension Costs (Non-Service)</v>
          </cell>
          <cell r="I1498" t="str">
            <v>Employee Benefits &amp; Programs</v>
          </cell>
          <cell r="CD1498">
            <v>-18820.57862</v>
          </cell>
        </row>
        <row r="1499">
          <cell r="E1499" t="str">
            <v>Pension Costs (Service)</v>
          </cell>
          <cell r="I1499" t="str">
            <v>Employee Benefits &amp; Programs</v>
          </cell>
          <cell r="CD1499">
            <v>0</v>
          </cell>
        </row>
        <row r="1500">
          <cell r="E1500" t="str">
            <v>Pension Costs (Service)</v>
          </cell>
          <cell r="I1500" t="str">
            <v>Employee Benefits &amp; Programs</v>
          </cell>
          <cell r="CD1500">
            <v>-2.3365062355284175E-5</v>
          </cell>
        </row>
        <row r="1501">
          <cell r="E1501" t="str">
            <v>Pension Costs (Service)</v>
          </cell>
          <cell r="I1501" t="str">
            <v>Employee Benefits &amp; Programs</v>
          </cell>
          <cell r="CD1501">
            <v>103169.56938999999</v>
          </cell>
        </row>
        <row r="1502">
          <cell r="E1502" t="str">
            <v>Planning, Continuity and Governance</v>
          </cell>
          <cell r="I1502" t="str">
            <v>Business Continuation</v>
          </cell>
          <cell r="CD1502">
            <v>1604.1600323093007</v>
          </cell>
        </row>
        <row r="1503">
          <cell r="E1503" t="str">
            <v>Planning, Continuity and Governance</v>
          </cell>
          <cell r="I1503" t="str">
            <v>Business Continuation</v>
          </cell>
          <cell r="CD1503">
            <v>44.790368916363832</v>
          </cell>
        </row>
        <row r="1504">
          <cell r="E1504" t="str">
            <v>Planning, Continuity and Governance</v>
          </cell>
          <cell r="I1504" t="str">
            <v>Business Continuation</v>
          </cell>
          <cell r="CD1504">
            <v>0</v>
          </cell>
        </row>
        <row r="1505">
          <cell r="E1505" t="str">
            <v>Planning, Continuity and Governance</v>
          </cell>
          <cell r="I1505" t="str">
            <v>Business Continuation</v>
          </cell>
          <cell r="CD1505">
            <v>0</v>
          </cell>
        </row>
        <row r="1506">
          <cell r="E1506" t="str">
            <v>Planning, Continuity and Governance</v>
          </cell>
          <cell r="I1506" t="str">
            <v>Business Continuation</v>
          </cell>
          <cell r="CD1506">
            <v>0</v>
          </cell>
        </row>
        <row r="1507">
          <cell r="E1507" t="str">
            <v>Planning, Continuity and Governance</v>
          </cell>
          <cell r="I1507" t="str">
            <v>Business Continuation</v>
          </cell>
          <cell r="CD1507">
            <v>0</v>
          </cell>
        </row>
        <row r="1508">
          <cell r="E1508" t="str">
            <v>Pole Rentals</v>
          </cell>
          <cell r="I1508" t="str">
            <v>Other Operating Revenue</v>
          </cell>
          <cell r="CD1508">
            <v>10348</v>
          </cell>
        </row>
        <row r="1509">
          <cell r="E1509" t="str">
            <v>Postage</v>
          </cell>
          <cell r="I1509" t="str">
            <v>Billing &amp; Payments</v>
          </cell>
          <cell r="CD1509">
            <v>0</v>
          </cell>
        </row>
        <row r="1510">
          <cell r="E1510" t="str">
            <v>Postage</v>
          </cell>
          <cell r="I1510" t="str">
            <v>Billing &amp; Payments</v>
          </cell>
          <cell r="CD1510">
            <v>2.4211995396549961E-5</v>
          </cell>
        </row>
        <row r="1511">
          <cell r="E1511" t="str">
            <v>Postage</v>
          </cell>
          <cell r="I1511" t="str">
            <v>Billing &amp; Payments</v>
          </cell>
          <cell r="CD1511">
            <v>15436.000029999999</v>
          </cell>
        </row>
        <row r="1512">
          <cell r="E1512" t="str">
            <v>Professional Development and Education</v>
          </cell>
          <cell r="I1512" t="str">
            <v>Policy &amp; External Engagement</v>
          </cell>
          <cell r="CD1512">
            <v>0</v>
          </cell>
        </row>
        <row r="1513">
          <cell r="E1513" t="str">
            <v>Professional Development and Education</v>
          </cell>
          <cell r="I1513" t="str">
            <v>Policy &amp; External Engagement</v>
          </cell>
          <cell r="CD1513">
            <v>0</v>
          </cell>
        </row>
        <row r="1514">
          <cell r="E1514" t="str">
            <v>Professional Development and Education</v>
          </cell>
          <cell r="I1514" t="str">
            <v>Policy &amp; External Engagement</v>
          </cell>
          <cell r="CD1514">
            <v>0</v>
          </cell>
        </row>
        <row r="1515">
          <cell r="E1515" t="str">
            <v>Professional Development and Education</v>
          </cell>
          <cell r="I1515" t="str">
            <v>Policy &amp; External Engagement</v>
          </cell>
          <cell r="CD1515">
            <v>0</v>
          </cell>
        </row>
        <row r="1516">
          <cell r="E1516" t="str">
            <v>Professional Development and Education</v>
          </cell>
          <cell r="I1516" t="str">
            <v>Policy &amp; External Engagement</v>
          </cell>
          <cell r="CD1516">
            <v>1395.086984374896</v>
          </cell>
        </row>
        <row r="1517">
          <cell r="E1517" t="str">
            <v>Professional Development and Education</v>
          </cell>
          <cell r="I1517" t="str">
            <v>Policy &amp; External Engagement</v>
          </cell>
          <cell r="CD1517">
            <v>0</v>
          </cell>
        </row>
        <row r="1518">
          <cell r="E1518" t="str">
            <v>Property Insurance</v>
          </cell>
          <cell r="I1518" t="str">
            <v>Financial Oversight &amp; Transactional Processing</v>
          </cell>
          <cell r="CD1518">
            <v>0</v>
          </cell>
        </row>
        <row r="1519">
          <cell r="E1519" t="str">
            <v>Property Insurance</v>
          </cell>
          <cell r="I1519" t="str">
            <v>Financial Oversight &amp; Transactional Processing</v>
          </cell>
          <cell r="CD1519">
            <v>-2.2578550444895366E-12</v>
          </cell>
        </row>
        <row r="1520">
          <cell r="E1520" t="str">
            <v>Property Insurance</v>
          </cell>
          <cell r="I1520" t="str">
            <v>Financial Oversight &amp; Transactional Processing</v>
          </cell>
          <cell r="CD1520">
            <v>23904.743892554052</v>
          </cell>
        </row>
        <row r="1521">
          <cell r="E1521" t="str">
            <v>PSPS Customer Support</v>
          </cell>
          <cell r="I1521" t="str">
            <v>Wildfire Management</v>
          </cell>
          <cell r="CD1521">
            <v>1.4965963974620702</v>
          </cell>
        </row>
        <row r="1522">
          <cell r="E1522" t="str">
            <v>PSPS Customer Support</v>
          </cell>
          <cell r="I1522" t="str">
            <v>Wildfire Management</v>
          </cell>
          <cell r="CD1522">
            <v>5.498562615505425</v>
          </cell>
        </row>
        <row r="1523">
          <cell r="E1523" t="str">
            <v>PSPS Customer Support</v>
          </cell>
          <cell r="I1523" t="str">
            <v>Wildfire Management</v>
          </cell>
          <cell r="CD1523">
            <v>0</v>
          </cell>
        </row>
        <row r="1524">
          <cell r="E1524" t="str">
            <v>PSPS Customer Support</v>
          </cell>
          <cell r="I1524" t="str">
            <v>Wildfire Management</v>
          </cell>
          <cell r="CD1524">
            <v>265.69409887845103</v>
          </cell>
        </row>
        <row r="1525">
          <cell r="E1525" t="str">
            <v>PSPS Customer Support</v>
          </cell>
          <cell r="I1525" t="str">
            <v>Wildfire Management</v>
          </cell>
          <cell r="CD1525">
            <v>12212.717099614583</v>
          </cell>
        </row>
        <row r="1526">
          <cell r="E1526" t="str">
            <v>PSPS Customer Support</v>
          </cell>
          <cell r="I1526" t="str">
            <v>Wildfire Management</v>
          </cell>
          <cell r="CD1526">
            <v>0</v>
          </cell>
        </row>
        <row r="1527">
          <cell r="E1527" t="str">
            <v>PSPS Customer Support</v>
          </cell>
          <cell r="I1527" t="str">
            <v>Wildfire Management</v>
          </cell>
          <cell r="CD1527">
            <v>0</v>
          </cell>
        </row>
        <row r="1528">
          <cell r="E1528" t="str">
            <v>PSPS Customer Support</v>
          </cell>
          <cell r="I1528" t="str">
            <v>Wildfire Management</v>
          </cell>
          <cell r="CD1528">
            <v>0</v>
          </cell>
        </row>
        <row r="1529">
          <cell r="E1529" t="str">
            <v>PSPS Customer Support</v>
          </cell>
          <cell r="I1529" t="str">
            <v>Wildfire Management</v>
          </cell>
          <cell r="CD1529">
            <v>0</v>
          </cell>
        </row>
        <row r="1530">
          <cell r="E1530" t="str">
            <v>PSPS Customer Support</v>
          </cell>
          <cell r="I1530" t="str">
            <v>Wildfire Management</v>
          </cell>
          <cell r="CD1530">
            <v>41.90455140136384</v>
          </cell>
        </row>
        <row r="1531">
          <cell r="E1531" t="str">
            <v>PSPS Customer Support</v>
          </cell>
          <cell r="I1531" t="str">
            <v>Wildfire Management</v>
          </cell>
          <cell r="CD1531">
            <v>6312.3644752707269</v>
          </cell>
        </row>
        <row r="1532">
          <cell r="E1532" t="str">
            <v>PSPS Customer Support</v>
          </cell>
          <cell r="I1532" t="str">
            <v>Wildfire Management</v>
          </cell>
          <cell r="CD1532">
            <v>0</v>
          </cell>
        </row>
        <row r="1533">
          <cell r="E1533" t="str">
            <v>PSPS Execution</v>
          </cell>
          <cell r="I1533" t="str">
            <v>Wildfire Management</v>
          </cell>
          <cell r="CD1533">
            <v>3.0390305507784685</v>
          </cell>
        </row>
        <row r="1534">
          <cell r="E1534" t="str">
            <v>PSPS Execution</v>
          </cell>
          <cell r="I1534" t="str">
            <v>Wildfire Management</v>
          </cell>
          <cell r="CD1534">
            <v>4104.0993965793014</v>
          </cell>
        </row>
        <row r="1535">
          <cell r="E1535" t="str">
            <v>PSPS Execution</v>
          </cell>
          <cell r="I1535" t="str">
            <v>Wildfire Management</v>
          </cell>
          <cell r="CD1535">
            <v>0</v>
          </cell>
        </row>
        <row r="1536">
          <cell r="E1536" t="str">
            <v>PSPS Execution</v>
          </cell>
          <cell r="I1536" t="str">
            <v>Wildfire Management</v>
          </cell>
          <cell r="CD1536">
            <v>330.00001741091114</v>
          </cell>
        </row>
        <row r="1537">
          <cell r="E1537" t="str">
            <v>PSPS Execution</v>
          </cell>
          <cell r="I1537" t="str">
            <v>Wildfire Management</v>
          </cell>
          <cell r="CD1537">
            <v>30.581459838940937</v>
          </cell>
        </row>
        <row r="1538">
          <cell r="E1538" t="str">
            <v>PSPS Execution</v>
          </cell>
          <cell r="I1538" t="str">
            <v>Wildfire Management</v>
          </cell>
          <cell r="CD1538">
            <v>0</v>
          </cell>
        </row>
        <row r="1539">
          <cell r="E1539" t="str">
            <v>PSPS Execution</v>
          </cell>
          <cell r="I1539" t="str">
            <v>Wildfire Management</v>
          </cell>
          <cell r="CD1539">
            <v>2608.4299758529155</v>
          </cell>
        </row>
        <row r="1540">
          <cell r="E1540" t="str">
            <v>PSPS Execution</v>
          </cell>
          <cell r="I1540" t="str">
            <v>Wildfire Management</v>
          </cell>
          <cell r="CD1540">
            <v>17909.14402981017</v>
          </cell>
        </row>
        <row r="1541">
          <cell r="E1541" t="str">
            <v>PSPS Execution</v>
          </cell>
          <cell r="I1541" t="str">
            <v>Wildfire Management</v>
          </cell>
          <cell r="CD1541">
            <v>0</v>
          </cell>
        </row>
        <row r="1542">
          <cell r="E1542" t="str">
            <v>PSPS Execution</v>
          </cell>
          <cell r="I1542" t="str">
            <v>Wildfire Management</v>
          </cell>
          <cell r="CD1542">
            <v>4487.4635171868995</v>
          </cell>
        </row>
        <row r="1543">
          <cell r="E1543" t="str">
            <v>PSPS Execution</v>
          </cell>
          <cell r="I1543" t="str">
            <v>Wildfire Management</v>
          </cell>
          <cell r="CD1543">
            <v>1258.3819724072914</v>
          </cell>
        </row>
        <row r="1544">
          <cell r="E1544" t="str">
            <v>PSPS Execution</v>
          </cell>
          <cell r="I1544" t="str">
            <v>Wildfire Management</v>
          </cell>
          <cell r="CD1544">
            <v>0</v>
          </cell>
        </row>
        <row r="1545">
          <cell r="E1545" t="str">
            <v>PSPS Execution</v>
          </cell>
          <cell r="I1545" t="str">
            <v>Wildfire Management</v>
          </cell>
          <cell r="CD1545">
            <v>293.73324618039015</v>
          </cell>
        </row>
        <row r="1546">
          <cell r="E1546" t="str">
            <v>PSPS Execution</v>
          </cell>
          <cell r="I1546" t="str">
            <v>Wildfire Management</v>
          </cell>
          <cell r="CD1546">
            <v>347.38077050497265</v>
          </cell>
        </row>
        <row r="1547">
          <cell r="E1547" t="str">
            <v>PSPS Execution</v>
          </cell>
          <cell r="I1547" t="str">
            <v>Wildfire Management</v>
          </cell>
          <cell r="CD1547">
            <v>0</v>
          </cell>
        </row>
        <row r="1548">
          <cell r="E1548" t="str">
            <v>PSPS Execution</v>
          </cell>
          <cell r="I1548" t="str">
            <v>Wildfire Management</v>
          </cell>
          <cell r="CD1548">
            <v>3741.7156767434362</v>
          </cell>
        </row>
        <row r="1549">
          <cell r="E1549" t="str">
            <v>PSPS Execution</v>
          </cell>
          <cell r="I1549" t="str">
            <v>Wildfire Management</v>
          </cell>
          <cell r="CD1549">
            <v>5626.9076961058754</v>
          </cell>
        </row>
        <row r="1550">
          <cell r="E1550" t="str">
            <v>PSPS Execution</v>
          </cell>
          <cell r="I1550" t="str">
            <v>Wildfire Management</v>
          </cell>
          <cell r="CD1550">
            <v>0</v>
          </cell>
        </row>
        <row r="1551">
          <cell r="E1551" t="str">
            <v>Public Safety</v>
          </cell>
          <cell r="I1551" t="str">
            <v>Safety Programs</v>
          </cell>
          <cell r="CD1551">
            <v>647.53436551034986</v>
          </cell>
        </row>
        <row r="1552">
          <cell r="E1552" t="str">
            <v>Public Safety</v>
          </cell>
          <cell r="I1552" t="str">
            <v>Safety Programs</v>
          </cell>
          <cell r="CD1552">
            <v>87.191636841837507</v>
          </cell>
        </row>
        <row r="1553">
          <cell r="E1553" t="str">
            <v>Public Safety</v>
          </cell>
          <cell r="I1553" t="str">
            <v>Safety Programs</v>
          </cell>
          <cell r="CD1553">
            <v>0</v>
          </cell>
        </row>
        <row r="1554">
          <cell r="E1554" t="str">
            <v>Public Safety</v>
          </cell>
          <cell r="I1554" t="str">
            <v>Safety Programs</v>
          </cell>
          <cell r="CD1554">
            <v>0</v>
          </cell>
        </row>
        <row r="1555">
          <cell r="E1555" t="str">
            <v>Public Safety</v>
          </cell>
          <cell r="I1555" t="str">
            <v>Safety Programs</v>
          </cell>
          <cell r="CD1555">
            <v>14.930274845026585</v>
          </cell>
        </row>
        <row r="1556">
          <cell r="E1556" t="str">
            <v>Public Safety</v>
          </cell>
          <cell r="I1556" t="str">
            <v>Safety Programs</v>
          </cell>
          <cell r="CD1556">
            <v>0</v>
          </cell>
        </row>
        <row r="1557">
          <cell r="E1557" t="str">
            <v>Recognition</v>
          </cell>
          <cell r="I1557" t="str">
            <v>Employee Benefits &amp; Programs</v>
          </cell>
          <cell r="CD1557">
            <v>0</v>
          </cell>
        </row>
        <row r="1558">
          <cell r="E1558" t="str">
            <v>Recognition</v>
          </cell>
          <cell r="I1558" t="str">
            <v>Employee Benefits &amp; Programs</v>
          </cell>
          <cell r="CD1558">
            <v>0</v>
          </cell>
        </row>
        <row r="1559">
          <cell r="E1559" t="str">
            <v>Recognition</v>
          </cell>
          <cell r="I1559" t="str">
            <v>Employee Benefits &amp; Programs</v>
          </cell>
          <cell r="CD1559">
            <v>86.918031961657121</v>
          </cell>
        </row>
        <row r="1560">
          <cell r="E1560" t="str">
            <v>Reduction in A&amp;G For Catalina</v>
          </cell>
          <cell r="I1560" t="str">
            <v>N/A</v>
          </cell>
          <cell r="CD1560">
            <v>0</v>
          </cell>
        </row>
        <row r="1561">
          <cell r="E1561" t="str">
            <v>Reduction in A&amp;G For Catalina</v>
          </cell>
          <cell r="I1561" t="str">
            <v>N/A</v>
          </cell>
          <cell r="CD1561">
            <v>-978.45796154657887</v>
          </cell>
        </row>
        <row r="1562">
          <cell r="E1562" t="str">
            <v>Reduction in A&amp;G For Catalina</v>
          </cell>
          <cell r="I1562" t="str">
            <v>N/A</v>
          </cell>
          <cell r="CD1562">
            <v>0</v>
          </cell>
        </row>
        <row r="1563">
          <cell r="E1563" t="str">
            <v>Relay Inspections and Maintenance</v>
          </cell>
          <cell r="I1563" t="str">
            <v>Inspections &amp; Maintenance</v>
          </cell>
          <cell r="CD1563">
            <v>1742.9385135941197</v>
          </cell>
        </row>
        <row r="1564">
          <cell r="E1564" t="str">
            <v>Relay Inspections and Maintenance</v>
          </cell>
          <cell r="I1564" t="str">
            <v>Inspections &amp; Maintenance</v>
          </cell>
          <cell r="CD1564">
            <v>188.14438586239811</v>
          </cell>
        </row>
        <row r="1565">
          <cell r="E1565" t="str">
            <v>Relay Inspections and Maintenance</v>
          </cell>
          <cell r="I1565" t="str">
            <v>Inspections &amp; Maintenance</v>
          </cell>
          <cell r="CD1565">
            <v>0</v>
          </cell>
        </row>
        <row r="1566">
          <cell r="E1566" t="str">
            <v>Relay Inspections and Maintenance</v>
          </cell>
          <cell r="I1566" t="str">
            <v>Inspections &amp; Maintenance</v>
          </cell>
          <cell r="CD1566">
            <v>1682.4119052158924</v>
          </cell>
        </row>
        <row r="1567">
          <cell r="E1567" t="str">
            <v>Relay Inspections and Maintenance</v>
          </cell>
          <cell r="I1567" t="str">
            <v>Inspections &amp; Maintenance</v>
          </cell>
          <cell r="CD1567">
            <v>205.05527612433627</v>
          </cell>
        </row>
        <row r="1568">
          <cell r="E1568" t="str">
            <v>Relay Inspections and Maintenance</v>
          </cell>
          <cell r="I1568" t="str">
            <v>Inspections &amp; Maintenance</v>
          </cell>
          <cell r="CD1568">
            <v>0</v>
          </cell>
        </row>
        <row r="1569">
          <cell r="E1569" t="str">
            <v>Returned Check Charges</v>
          </cell>
          <cell r="I1569" t="str">
            <v>Other Operating Revenue</v>
          </cell>
          <cell r="CD1569">
            <v>1313</v>
          </cell>
        </row>
        <row r="1570">
          <cell r="E1570" t="str">
            <v>Roads and Rights of Way</v>
          </cell>
          <cell r="I1570" t="str">
            <v>Inspections &amp; Maintenance</v>
          </cell>
          <cell r="CD1570">
            <v>1398.6857132768657</v>
          </cell>
        </row>
        <row r="1571">
          <cell r="E1571" t="str">
            <v>Roads and Rights of Way</v>
          </cell>
          <cell r="I1571" t="str">
            <v>Inspections &amp; Maintenance</v>
          </cell>
          <cell r="CD1571">
            <v>4124.9805255683932</v>
          </cell>
        </row>
        <row r="1572">
          <cell r="E1572" t="str">
            <v>Roads and Rights of Way</v>
          </cell>
          <cell r="I1572" t="str">
            <v>Inspections &amp; Maintenance</v>
          </cell>
          <cell r="CD1572">
            <v>0</v>
          </cell>
        </row>
        <row r="1573">
          <cell r="E1573" t="str">
            <v>Safety Activities - Transmission &amp; Distribution</v>
          </cell>
          <cell r="I1573" t="str">
            <v>Safety Programs</v>
          </cell>
          <cell r="CD1573">
            <v>0</v>
          </cell>
        </row>
        <row r="1574">
          <cell r="E1574" t="str">
            <v>Safety Activities - Transmission &amp; Distribution</v>
          </cell>
          <cell r="I1574" t="str">
            <v>Safety Programs</v>
          </cell>
          <cell r="CD1574">
            <v>0</v>
          </cell>
        </row>
        <row r="1575">
          <cell r="E1575" t="str">
            <v>Safety Activities - Transmission &amp; Distribution</v>
          </cell>
          <cell r="I1575" t="str">
            <v>Safety Programs</v>
          </cell>
          <cell r="CD1575">
            <v>0</v>
          </cell>
        </row>
        <row r="1576">
          <cell r="E1576" t="str">
            <v>Safety Activities - Transmission &amp; Distribution</v>
          </cell>
          <cell r="I1576" t="str">
            <v>Safety Programs</v>
          </cell>
          <cell r="CD1576">
            <v>2110.8114335328582</v>
          </cell>
        </row>
        <row r="1577">
          <cell r="E1577" t="str">
            <v>Safety Activities - Transmission &amp; Distribution</v>
          </cell>
          <cell r="I1577" t="str">
            <v>Safety Programs</v>
          </cell>
          <cell r="CD1577">
            <v>1123.4704421624465</v>
          </cell>
        </row>
        <row r="1578">
          <cell r="E1578" t="str">
            <v>Safety Activities - Transmission &amp; Distribution</v>
          </cell>
          <cell r="I1578" t="str">
            <v>Safety Programs</v>
          </cell>
          <cell r="CD1578">
            <v>0</v>
          </cell>
        </row>
        <row r="1579">
          <cell r="E1579" t="str">
            <v>Safety Activities - Transmission &amp; Distribution</v>
          </cell>
          <cell r="I1579" t="str">
            <v>Safety Programs</v>
          </cell>
          <cell r="CD1579">
            <v>0</v>
          </cell>
        </row>
        <row r="1580">
          <cell r="E1580" t="str">
            <v>Safety Activities - Transmission &amp; Distribution</v>
          </cell>
          <cell r="I1580" t="str">
            <v>Safety Programs</v>
          </cell>
          <cell r="CD1580">
            <v>0</v>
          </cell>
        </row>
        <row r="1581">
          <cell r="E1581" t="str">
            <v>Safety Activities - Transmission &amp; Distribution</v>
          </cell>
          <cell r="I1581" t="str">
            <v>Safety Programs</v>
          </cell>
          <cell r="CD1581">
            <v>0</v>
          </cell>
        </row>
        <row r="1582">
          <cell r="E1582" t="str">
            <v>Safety Activities - Transmission &amp; Distribution</v>
          </cell>
          <cell r="I1582" t="str">
            <v>Safety Programs</v>
          </cell>
          <cell r="CD1582">
            <v>0</v>
          </cell>
        </row>
        <row r="1583">
          <cell r="E1583" t="str">
            <v>Safety Activities - Transmission &amp; Distribution</v>
          </cell>
          <cell r="I1583" t="str">
            <v>Safety Programs</v>
          </cell>
          <cell r="CD1583">
            <v>0</v>
          </cell>
        </row>
        <row r="1584">
          <cell r="E1584" t="str">
            <v>Safety Activities - Transmission &amp; Distribution</v>
          </cell>
          <cell r="I1584" t="str">
            <v>Safety Programs</v>
          </cell>
          <cell r="CD1584">
            <v>0</v>
          </cell>
        </row>
        <row r="1585">
          <cell r="E1585" t="str">
            <v>Safety Activities - Transmission &amp; Distribution</v>
          </cell>
          <cell r="I1585" t="str">
            <v>Safety Programs</v>
          </cell>
          <cell r="CD1585">
            <v>179.25501565468733</v>
          </cell>
        </row>
        <row r="1586">
          <cell r="E1586" t="str">
            <v>Safety Activities - Transmission &amp; Distribution</v>
          </cell>
          <cell r="I1586" t="str">
            <v>Safety Programs</v>
          </cell>
          <cell r="CD1586">
            <v>97.689931553781193</v>
          </cell>
        </row>
        <row r="1587">
          <cell r="E1587" t="str">
            <v>Safety Activities - Transmission &amp; Distribution</v>
          </cell>
          <cell r="I1587" t="str">
            <v>Safety Programs</v>
          </cell>
          <cell r="CD1587">
            <v>0</v>
          </cell>
        </row>
        <row r="1588">
          <cell r="E1588" t="str">
            <v>Safety Activities - Transmission &amp; Distribution</v>
          </cell>
          <cell r="I1588" t="str">
            <v>Safety Programs</v>
          </cell>
          <cell r="CD1588">
            <v>11799.089678853828</v>
          </cell>
        </row>
        <row r="1589">
          <cell r="E1589" t="str">
            <v>Safety Activities - Transmission &amp; Distribution</v>
          </cell>
          <cell r="I1589" t="str">
            <v>Safety Programs</v>
          </cell>
          <cell r="CD1589">
            <v>5300.629188896557</v>
          </cell>
        </row>
        <row r="1590">
          <cell r="E1590" t="str">
            <v>Safety Activities - Transmission &amp; Distribution</v>
          </cell>
          <cell r="I1590" t="str">
            <v>Safety Programs</v>
          </cell>
          <cell r="CD1590">
            <v>0</v>
          </cell>
        </row>
        <row r="1591">
          <cell r="E1591" t="str">
            <v>Safety Activities - Transmission &amp; Distribution</v>
          </cell>
          <cell r="I1591" t="str">
            <v>Safety Programs</v>
          </cell>
          <cell r="CD1591">
            <v>0</v>
          </cell>
        </row>
        <row r="1592">
          <cell r="E1592" t="str">
            <v>Safety Activities - Transmission &amp; Distribution</v>
          </cell>
          <cell r="I1592" t="str">
            <v>Safety Programs</v>
          </cell>
          <cell r="CD1592">
            <v>0</v>
          </cell>
        </row>
        <row r="1593">
          <cell r="E1593" t="str">
            <v>Safety Activities - Transmission &amp; Distribution</v>
          </cell>
          <cell r="I1593" t="str">
            <v>Safety Programs</v>
          </cell>
          <cell r="CD1593">
            <v>0</v>
          </cell>
        </row>
        <row r="1594">
          <cell r="E1594" t="str">
            <v>Safety Activities - Transmission &amp; Distribution</v>
          </cell>
          <cell r="I1594" t="str">
            <v>Safety Programs</v>
          </cell>
          <cell r="CD1594">
            <v>0</v>
          </cell>
        </row>
        <row r="1595">
          <cell r="E1595" t="str">
            <v>Safety Activities - Transmission &amp; Distribution</v>
          </cell>
          <cell r="I1595" t="str">
            <v>Safety Programs</v>
          </cell>
          <cell r="CD1595">
            <v>0</v>
          </cell>
        </row>
        <row r="1596">
          <cell r="E1596" t="str">
            <v>Safety Activities - Transmission &amp; Distribution</v>
          </cell>
          <cell r="I1596" t="str">
            <v>Safety Programs</v>
          </cell>
          <cell r="CD1596">
            <v>0</v>
          </cell>
        </row>
        <row r="1597">
          <cell r="E1597" t="str">
            <v>Safety Activities - Transmission &amp; Distribution</v>
          </cell>
          <cell r="I1597" t="str">
            <v>Safety Programs</v>
          </cell>
          <cell r="CD1597">
            <v>110.68676106766759</v>
          </cell>
        </row>
        <row r="1598">
          <cell r="E1598" t="str">
            <v>Safety Activities - Transmission &amp; Distribution</v>
          </cell>
          <cell r="I1598" t="str">
            <v>Safety Programs</v>
          </cell>
          <cell r="CD1598">
            <v>59.270036851337579</v>
          </cell>
        </row>
        <row r="1599">
          <cell r="E1599" t="str">
            <v>Safety Activities - Transmission &amp; Distribution</v>
          </cell>
          <cell r="I1599" t="str">
            <v>Safety Programs</v>
          </cell>
          <cell r="CD1599">
            <v>0</v>
          </cell>
        </row>
        <row r="1600">
          <cell r="E1600" t="str">
            <v>Safety Culture Transformation</v>
          </cell>
          <cell r="I1600" t="str">
            <v>Safety Programs</v>
          </cell>
          <cell r="CD1600">
            <v>785.25868848273228</v>
          </cell>
        </row>
        <row r="1601">
          <cell r="E1601" t="str">
            <v>Safety Culture Transformation</v>
          </cell>
          <cell r="I1601" t="str">
            <v>Safety Programs</v>
          </cell>
          <cell r="CD1601">
            <v>1926.7629620125188</v>
          </cell>
        </row>
        <row r="1602">
          <cell r="E1602" t="str">
            <v>Safety Culture Transformation</v>
          </cell>
          <cell r="I1602" t="str">
            <v>Safety Programs</v>
          </cell>
          <cell r="CD1602">
            <v>0</v>
          </cell>
        </row>
        <row r="1603">
          <cell r="E1603" t="str">
            <v>Safety Culture Transformation</v>
          </cell>
          <cell r="I1603" t="str">
            <v>Safety Programs</v>
          </cell>
          <cell r="CD1603">
            <v>0</v>
          </cell>
        </row>
        <row r="1604">
          <cell r="E1604" t="str">
            <v>Safety Culture Transformation</v>
          </cell>
          <cell r="I1604" t="str">
            <v>Safety Programs</v>
          </cell>
          <cell r="CD1604">
            <v>1.3281500261703156E-13</v>
          </cell>
        </row>
        <row r="1605">
          <cell r="E1605" t="str">
            <v>Safety Culture Transformation</v>
          </cell>
          <cell r="I1605" t="str">
            <v>Safety Programs</v>
          </cell>
          <cell r="CD1605">
            <v>0</v>
          </cell>
        </row>
        <row r="1606">
          <cell r="E1606" t="str">
            <v>Safety Culture Transformation</v>
          </cell>
          <cell r="I1606" t="str">
            <v>Safety Programs</v>
          </cell>
          <cell r="CD1606">
            <v>0</v>
          </cell>
        </row>
        <row r="1607">
          <cell r="E1607" t="str">
            <v>Safety Culture Transformation</v>
          </cell>
          <cell r="I1607" t="str">
            <v>Safety Programs</v>
          </cell>
          <cell r="CD1607">
            <v>1.9626652378438703</v>
          </cell>
        </row>
        <row r="1608">
          <cell r="E1608" t="str">
            <v>Safety Culture Transformation</v>
          </cell>
          <cell r="I1608" t="str">
            <v>Safety Programs</v>
          </cell>
          <cell r="CD1608">
            <v>0</v>
          </cell>
        </row>
        <row r="1609">
          <cell r="E1609" t="str">
            <v>SCE Energy Manager</v>
          </cell>
          <cell r="I1609" t="str">
            <v>Other Operating Revenue</v>
          </cell>
          <cell r="CD1609">
            <v>133.19999999999999</v>
          </cell>
        </row>
        <row r="1610">
          <cell r="E1610" t="str">
            <v>SCE-Financed Added Facilities</v>
          </cell>
          <cell r="I1610" t="str">
            <v>Other Operating Revenue</v>
          </cell>
          <cell r="CD1610">
            <v>34187.999000000003</v>
          </cell>
        </row>
        <row r="1611">
          <cell r="E1611" t="str">
            <v>SCE-Financed Interconnection Facilities</v>
          </cell>
          <cell r="I1611" t="str">
            <v>Other Operating Revenue</v>
          </cell>
          <cell r="CD1611">
            <v>15111</v>
          </cell>
        </row>
        <row r="1612">
          <cell r="E1612" t="str">
            <v>Security Technology Operations and Maintenance</v>
          </cell>
          <cell r="I1612" t="str">
            <v>Physical Security</v>
          </cell>
          <cell r="CD1612">
            <v>7779.5012272779331</v>
          </cell>
        </row>
        <row r="1613">
          <cell r="E1613" t="str">
            <v>Security Technology Operations and Maintenance</v>
          </cell>
          <cell r="I1613" t="str">
            <v>Physical Security</v>
          </cell>
          <cell r="CD1613">
            <v>20077.671226223392</v>
          </cell>
        </row>
        <row r="1614">
          <cell r="E1614" t="str">
            <v>Security Technology Operations and Maintenance</v>
          </cell>
          <cell r="I1614" t="str">
            <v>Physical Security</v>
          </cell>
          <cell r="CD1614">
            <v>0</v>
          </cell>
        </row>
        <row r="1615">
          <cell r="E1615" t="str">
            <v>Security Technology Operations and Maintenance</v>
          </cell>
          <cell r="I1615" t="str">
            <v>Physical Security</v>
          </cell>
          <cell r="CD1615">
            <v>0</v>
          </cell>
        </row>
        <row r="1616">
          <cell r="E1616" t="str">
            <v>Security Technology Operations and Maintenance</v>
          </cell>
          <cell r="I1616" t="str">
            <v>Physical Security</v>
          </cell>
          <cell r="CD1616">
            <v>0</v>
          </cell>
        </row>
        <row r="1617">
          <cell r="E1617" t="str">
            <v>Security Technology Operations and Maintenance</v>
          </cell>
          <cell r="I1617" t="str">
            <v>Physical Security</v>
          </cell>
          <cell r="CD1617">
            <v>0</v>
          </cell>
        </row>
        <row r="1618">
          <cell r="E1618" t="str">
            <v>Security Technology Operations and Maintenance</v>
          </cell>
          <cell r="I1618" t="str">
            <v>Physical Security</v>
          </cell>
          <cell r="CD1618">
            <v>0</v>
          </cell>
        </row>
        <row r="1619">
          <cell r="E1619" t="str">
            <v>Security Technology Operations and Maintenance</v>
          </cell>
          <cell r="I1619" t="str">
            <v>Physical Security</v>
          </cell>
          <cell r="CD1619">
            <v>0</v>
          </cell>
        </row>
        <row r="1620">
          <cell r="E1620" t="str">
            <v>Security Technology Operations and Maintenance</v>
          </cell>
          <cell r="I1620" t="str">
            <v>Physical Security</v>
          </cell>
          <cell r="CD1620">
            <v>0</v>
          </cell>
        </row>
        <row r="1621">
          <cell r="E1621" t="str">
            <v>Service Guarantee Program</v>
          </cell>
          <cell r="I1621" t="str">
            <v>Other Operating Revenue</v>
          </cell>
          <cell r="CD1621">
            <v>0</v>
          </cell>
        </row>
        <row r="1622">
          <cell r="E1622" t="str">
            <v>Severance</v>
          </cell>
          <cell r="I1622" t="str">
            <v>Employee Benefits &amp; Programs</v>
          </cell>
          <cell r="CD1622">
            <v>0</v>
          </cell>
        </row>
        <row r="1623">
          <cell r="E1623" t="str">
            <v>Severance</v>
          </cell>
          <cell r="I1623" t="str">
            <v>Employee Benefits &amp; Programs</v>
          </cell>
          <cell r="CD1623">
            <v>0</v>
          </cell>
        </row>
        <row r="1624">
          <cell r="E1624" t="str">
            <v>Severance</v>
          </cell>
          <cell r="I1624" t="str">
            <v>Employee Benefits &amp; Programs</v>
          </cell>
          <cell r="CD1624">
            <v>0</v>
          </cell>
        </row>
        <row r="1625">
          <cell r="E1625" t="str">
            <v>Severance</v>
          </cell>
          <cell r="I1625" t="str">
            <v>Employee Benefits &amp; Programs</v>
          </cell>
          <cell r="CD1625">
            <v>0</v>
          </cell>
        </row>
        <row r="1626">
          <cell r="E1626" t="str">
            <v>Severance</v>
          </cell>
          <cell r="I1626" t="str">
            <v>Employee Benefits &amp; Programs</v>
          </cell>
          <cell r="CD1626">
            <v>0</v>
          </cell>
        </row>
        <row r="1627">
          <cell r="E1627" t="str">
            <v>Severance</v>
          </cell>
          <cell r="I1627" t="str">
            <v>Employee Benefits &amp; Programs</v>
          </cell>
          <cell r="CD1627">
            <v>0</v>
          </cell>
        </row>
        <row r="1628">
          <cell r="E1628" t="str">
            <v>Severance</v>
          </cell>
          <cell r="I1628" t="str">
            <v>Employee Benefits &amp; Programs</v>
          </cell>
          <cell r="CD1628">
            <v>0</v>
          </cell>
        </row>
        <row r="1629">
          <cell r="E1629" t="str">
            <v>Severance</v>
          </cell>
          <cell r="I1629" t="str">
            <v>Employee Benefits &amp; Programs</v>
          </cell>
          <cell r="CD1629">
            <v>0</v>
          </cell>
        </row>
        <row r="1630">
          <cell r="E1630" t="str">
            <v>Severance</v>
          </cell>
          <cell r="I1630" t="str">
            <v>Employee Benefits &amp; Programs</v>
          </cell>
          <cell r="CD1630">
            <v>0</v>
          </cell>
        </row>
        <row r="1631">
          <cell r="E1631" t="str">
            <v>Severance</v>
          </cell>
          <cell r="I1631" t="str">
            <v>Employee Benefits &amp; Programs</v>
          </cell>
          <cell r="CD1631">
            <v>0</v>
          </cell>
        </row>
        <row r="1632">
          <cell r="E1632" t="str">
            <v>Severance</v>
          </cell>
          <cell r="I1632" t="str">
            <v>Employee Benefits &amp; Programs</v>
          </cell>
          <cell r="CD1632">
            <v>0</v>
          </cell>
        </row>
        <row r="1633">
          <cell r="E1633" t="str">
            <v>Severance</v>
          </cell>
          <cell r="I1633" t="str">
            <v>Employee Benefits &amp; Programs</v>
          </cell>
          <cell r="CD1633">
            <v>0</v>
          </cell>
        </row>
        <row r="1634">
          <cell r="E1634" t="str">
            <v>Severance</v>
          </cell>
          <cell r="I1634" t="str">
            <v>Employee Benefits &amp; Programs</v>
          </cell>
          <cell r="CD1634">
            <v>0</v>
          </cell>
        </row>
        <row r="1635">
          <cell r="E1635" t="str">
            <v>Severance</v>
          </cell>
          <cell r="I1635" t="str">
            <v>Employee Benefits &amp; Programs</v>
          </cell>
          <cell r="CD1635">
            <v>0</v>
          </cell>
        </row>
        <row r="1636">
          <cell r="E1636" t="str">
            <v>Severance</v>
          </cell>
          <cell r="I1636" t="str">
            <v>Employee Benefits &amp; Programs</v>
          </cell>
          <cell r="CD1636">
            <v>0</v>
          </cell>
        </row>
        <row r="1637">
          <cell r="E1637" t="str">
            <v>Severance</v>
          </cell>
          <cell r="I1637" t="str">
            <v>Employee Benefits &amp; Programs</v>
          </cell>
          <cell r="CD1637">
            <v>0</v>
          </cell>
        </row>
        <row r="1638">
          <cell r="E1638" t="str">
            <v>Severance</v>
          </cell>
          <cell r="I1638" t="str">
            <v>Employee Benefits &amp; Programs</v>
          </cell>
          <cell r="CD1638">
            <v>0</v>
          </cell>
        </row>
        <row r="1639">
          <cell r="E1639" t="str">
            <v>Severance</v>
          </cell>
          <cell r="I1639" t="str">
            <v>Employee Benefits &amp; Programs</v>
          </cell>
          <cell r="CD1639">
            <v>0</v>
          </cell>
        </row>
        <row r="1640">
          <cell r="E1640" t="str">
            <v>Severance</v>
          </cell>
          <cell r="I1640" t="str">
            <v>Employee Benefits &amp; Programs</v>
          </cell>
          <cell r="CD1640">
            <v>0</v>
          </cell>
        </row>
        <row r="1641">
          <cell r="E1641" t="str">
            <v>Severance</v>
          </cell>
          <cell r="I1641" t="str">
            <v>Employee Benefits &amp; Programs</v>
          </cell>
          <cell r="CD1641">
            <v>0</v>
          </cell>
        </row>
        <row r="1642">
          <cell r="E1642" t="str">
            <v>Severance</v>
          </cell>
          <cell r="I1642" t="str">
            <v>Employee Benefits &amp; Programs</v>
          </cell>
          <cell r="CD1642">
            <v>0</v>
          </cell>
        </row>
        <row r="1643">
          <cell r="E1643" t="str">
            <v>Severance</v>
          </cell>
          <cell r="I1643" t="str">
            <v>Employee Benefits &amp; Programs</v>
          </cell>
          <cell r="CD1643">
            <v>0</v>
          </cell>
        </row>
        <row r="1644">
          <cell r="E1644" t="str">
            <v>Severance</v>
          </cell>
          <cell r="I1644" t="str">
            <v>Employee Benefits &amp; Programs</v>
          </cell>
          <cell r="CD1644">
            <v>0</v>
          </cell>
        </row>
        <row r="1645">
          <cell r="E1645" t="str">
            <v>Severance</v>
          </cell>
          <cell r="I1645" t="str">
            <v>Employee Benefits &amp; Programs</v>
          </cell>
          <cell r="CD1645">
            <v>0</v>
          </cell>
        </row>
        <row r="1646">
          <cell r="E1646" t="str">
            <v>Severance</v>
          </cell>
          <cell r="I1646" t="str">
            <v>Employee Benefits &amp; Programs</v>
          </cell>
          <cell r="CD1646">
            <v>0</v>
          </cell>
        </row>
        <row r="1647">
          <cell r="E1647" t="str">
            <v>Severance</v>
          </cell>
          <cell r="I1647" t="str">
            <v>Employee Benefits &amp; Programs</v>
          </cell>
          <cell r="CD1647">
            <v>0</v>
          </cell>
        </row>
        <row r="1648">
          <cell r="E1648" t="str">
            <v>Severance</v>
          </cell>
          <cell r="I1648" t="str">
            <v>Employee Benefits &amp; Programs</v>
          </cell>
          <cell r="CD1648">
            <v>0</v>
          </cell>
        </row>
        <row r="1649">
          <cell r="E1649" t="str">
            <v>Severance</v>
          </cell>
          <cell r="I1649" t="str">
            <v>Employee Benefits &amp; Programs</v>
          </cell>
          <cell r="CD1649">
            <v>0</v>
          </cell>
        </row>
        <row r="1650">
          <cell r="E1650" t="str">
            <v>Severance</v>
          </cell>
          <cell r="I1650" t="str">
            <v>Employee Benefits &amp; Programs</v>
          </cell>
          <cell r="CD1650">
            <v>0</v>
          </cell>
        </row>
        <row r="1651">
          <cell r="E1651" t="str">
            <v>Severance</v>
          </cell>
          <cell r="I1651" t="str">
            <v>Employee Benefits &amp; Programs</v>
          </cell>
          <cell r="CD1651">
            <v>0</v>
          </cell>
        </row>
        <row r="1652">
          <cell r="E1652" t="str">
            <v>Severance</v>
          </cell>
          <cell r="I1652" t="str">
            <v>Employee Benefits &amp; Programs</v>
          </cell>
          <cell r="CD1652">
            <v>0</v>
          </cell>
        </row>
        <row r="1653">
          <cell r="E1653" t="str">
            <v>Severance</v>
          </cell>
          <cell r="I1653" t="str">
            <v>Employee Benefits &amp; Programs</v>
          </cell>
          <cell r="CD1653">
            <v>0</v>
          </cell>
        </row>
        <row r="1654">
          <cell r="E1654" t="str">
            <v>Severance</v>
          </cell>
          <cell r="I1654" t="str">
            <v>Employee Benefits &amp; Programs</v>
          </cell>
          <cell r="CD1654">
            <v>0</v>
          </cell>
        </row>
        <row r="1655">
          <cell r="E1655" t="str">
            <v>Severance</v>
          </cell>
          <cell r="I1655" t="str">
            <v>Employee Benefits &amp; Programs</v>
          </cell>
          <cell r="CD1655">
            <v>0</v>
          </cell>
        </row>
        <row r="1656">
          <cell r="E1656" t="str">
            <v>Severance</v>
          </cell>
          <cell r="I1656" t="str">
            <v>Employee Benefits &amp; Programs</v>
          </cell>
          <cell r="CD1656">
            <v>0</v>
          </cell>
        </row>
        <row r="1657">
          <cell r="E1657" t="str">
            <v>Severance</v>
          </cell>
          <cell r="I1657" t="str">
            <v>Employee Benefits &amp; Programs</v>
          </cell>
          <cell r="CD1657">
            <v>0</v>
          </cell>
        </row>
        <row r="1658">
          <cell r="E1658" t="str">
            <v>Severance</v>
          </cell>
          <cell r="I1658" t="str">
            <v>Employee Benefits &amp; Programs</v>
          </cell>
          <cell r="CD1658">
            <v>0</v>
          </cell>
        </row>
        <row r="1659">
          <cell r="E1659" t="str">
            <v>Severance</v>
          </cell>
          <cell r="I1659" t="str">
            <v>Employee Benefits &amp; Programs</v>
          </cell>
          <cell r="CD1659">
            <v>0</v>
          </cell>
        </row>
        <row r="1660">
          <cell r="E1660" t="str">
            <v>Severance</v>
          </cell>
          <cell r="I1660" t="str">
            <v>Employee Benefits &amp; Programs</v>
          </cell>
          <cell r="CD1660">
            <v>0</v>
          </cell>
        </row>
        <row r="1661">
          <cell r="E1661" t="str">
            <v>Severance</v>
          </cell>
          <cell r="I1661" t="str">
            <v>Employee Benefits &amp; Programs</v>
          </cell>
          <cell r="CD1661">
            <v>0</v>
          </cell>
        </row>
        <row r="1662">
          <cell r="E1662" t="str">
            <v>Severance</v>
          </cell>
          <cell r="I1662" t="str">
            <v>Employee Benefits &amp; Programs</v>
          </cell>
          <cell r="CD1662">
            <v>0</v>
          </cell>
        </row>
        <row r="1663">
          <cell r="E1663" t="str">
            <v>Severance</v>
          </cell>
          <cell r="I1663" t="str">
            <v>Employee Benefits &amp; Programs</v>
          </cell>
          <cell r="CD1663">
            <v>0</v>
          </cell>
        </row>
        <row r="1664">
          <cell r="E1664" t="str">
            <v>Severance</v>
          </cell>
          <cell r="I1664" t="str">
            <v>Employee Benefits &amp; Programs</v>
          </cell>
          <cell r="CD1664">
            <v>0</v>
          </cell>
        </row>
        <row r="1665">
          <cell r="E1665" t="str">
            <v>Severance</v>
          </cell>
          <cell r="I1665" t="str">
            <v>Employee Benefits &amp; Programs</v>
          </cell>
          <cell r="CD1665">
            <v>0</v>
          </cell>
        </row>
        <row r="1666">
          <cell r="E1666" t="str">
            <v>Severance</v>
          </cell>
          <cell r="I1666" t="str">
            <v>Employee Benefits &amp; Programs</v>
          </cell>
          <cell r="CD1666">
            <v>0</v>
          </cell>
        </row>
        <row r="1667">
          <cell r="E1667" t="str">
            <v>Severance</v>
          </cell>
          <cell r="I1667" t="str">
            <v>Employee Benefits &amp; Programs</v>
          </cell>
          <cell r="CD1667">
            <v>0</v>
          </cell>
        </row>
        <row r="1668">
          <cell r="E1668" t="str">
            <v>Severance</v>
          </cell>
          <cell r="I1668" t="str">
            <v>Employee Benefits &amp; Programs</v>
          </cell>
          <cell r="CD1668">
            <v>0</v>
          </cell>
        </row>
        <row r="1669">
          <cell r="E1669" t="str">
            <v>Severance</v>
          </cell>
          <cell r="I1669" t="str">
            <v>Employee Benefits &amp; Programs</v>
          </cell>
          <cell r="CD1669">
            <v>0</v>
          </cell>
        </row>
        <row r="1670">
          <cell r="E1670" t="str">
            <v>Severance</v>
          </cell>
          <cell r="I1670" t="str">
            <v>Employee Benefits &amp; Programs</v>
          </cell>
          <cell r="CD1670">
            <v>3574.5352631695359</v>
          </cell>
        </row>
        <row r="1671">
          <cell r="E1671" t="str">
            <v>Severance</v>
          </cell>
          <cell r="I1671" t="str">
            <v>Employee Benefits &amp; Programs</v>
          </cell>
          <cell r="CD1671">
            <v>0</v>
          </cell>
        </row>
        <row r="1672">
          <cell r="E1672" t="str">
            <v>Severance</v>
          </cell>
          <cell r="I1672" t="str">
            <v>Employee Benefits &amp; Programs</v>
          </cell>
          <cell r="CD1672">
            <v>0</v>
          </cell>
        </row>
        <row r="1673">
          <cell r="E1673" t="str">
            <v>Severance</v>
          </cell>
          <cell r="I1673" t="str">
            <v>Employee Benefits &amp; Programs</v>
          </cell>
          <cell r="CD1673">
            <v>0</v>
          </cell>
        </row>
        <row r="1674">
          <cell r="E1674" t="str">
            <v>Severance</v>
          </cell>
          <cell r="I1674" t="str">
            <v>Employee Benefits &amp; Programs</v>
          </cell>
          <cell r="CD1674">
            <v>0</v>
          </cell>
        </row>
        <row r="1675">
          <cell r="E1675" t="str">
            <v>Severance</v>
          </cell>
          <cell r="I1675" t="str">
            <v>Employee Benefits &amp; Programs</v>
          </cell>
          <cell r="CD1675">
            <v>0</v>
          </cell>
        </row>
        <row r="1676">
          <cell r="E1676" t="str">
            <v>Short-Term Incentive Program - A&amp;G</v>
          </cell>
          <cell r="I1676" t="str">
            <v>Employee Benefits &amp; Programs</v>
          </cell>
          <cell r="CD1676">
            <v>30748.495329616482</v>
          </cell>
        </row>
        <row r="1677">
          <cell r="E1677" t="str">
            <v>Short-Term Incentive Program - A&amp;G</v>
          </cell>
          <cell r="I1677" t="str">
            <v>Employee Benefits &amp; Programs</v>
          </cell>
          <cell r="CD1677">
            <v>0</v>
          </cell>
        </row>
        <row r="1678">
          <cell r="E1678" t="str">
            <v>Short-Term Incentive Program - A&amp;G</v>
          </cell>
          <cell r="I1678" t="str">
            <v>Employee Benefits &amp; Programs</v>
          </cell>
          <cell r="CD1678">
            <v>0</v>
          </cell>
        </row>
        <row r="1679">
          <cell r="E1679" t="str">
            <v>Short-Term Incentive Program - Customer Service</v>
          </cell>
          <cell r="I1679" t="str">
            <v>Employee Benefits &amp; Programs</v>
          </cell>
          <cell r="CD1679">
            <v>16690.102900764443</v>
          </cell>
        </row>
        <row r="1680">
          <cell r="E1680" t="str">
            <v>Short-Term Incentive Program - Customer Service</v>
          </cell>
          <cell r="I1680" t="str">
            <v>Employee Benefits &amp; Programs</v>
          </cell>
          <cell r="CD1680">
            <v>0</v>
          </cell>
        </row>
        <row r="1681">
          <cell r="E1681" t="str">
            <v>Short-Term Incentive Program - Customer Service</v>
          </cell>
          <cell r="I1681" t="str">
            <v>Employee Benefits &amp; Programs</v>
          </cell>
          <cell r="CD1681">
            <v>0</v>
          </cell>
        </row>
        <row r="1682">
          <cell r="E1682" t="str">
            <v>Short-Term Incentive Program - Generation</v>
          </cell>
          <cell r="I1682" t="str">
            <v>Employee Benefits &amp; Programs</v>
          </cell>
          <cell r="CD1682">
            <v>7353.7066188666404</v>
          </cell>
        </row>
        <row r="1683">
          <cell r="E1683" t="str">
            <v>Short-Term Incentive Program - Generation</v>
          </cell>
          <cell r="I1683" t="str">
            <v>Employee Benefits &amp; Programs</v>
          </cell>
          <cell r="CD1683">
            <v>0</v>
          </cell>
        </row>
        <row r="1684">
          <cell r="E1684" t="str">
            <v>Short-Term Incentive Program - Generation</v>
          </cell>
          <cell r="I1684" t="str">
            <v>Employee Benefits &amp; Programs</v>
          </cell>
          <cell r="CD1684">
            <v>0</v>
          </cell>
        </row>
        <row r="1685">
          <cell r="E1685" t="str">
            <v>Short-Term Incentive Program - Transmission &amp; Distribution</v>
          </cell>
          <cell r="I1685" t="str">
            <v>Employee Benefits &amp; Programs</v>
          </cell>
          <cell r="CD1685">
            <v>38757.517911990617</v>
          </cell>
        </row>
        <row r="1686">
          <cell r="E1686" t="str">
            <v>Short-Term Incentive Program - Transmission &amp; Distribution</v>
          </cell>
          <cell r="I1686" t="str">
            <v>Employee Benefits &amp; Programs</v>
          </cell>
          <cell r="CD1686">
            <v>0</v>
          </cell>
        </row>
        <row r="1687">
          <cell r="E1687" t="str">
            <v>Short-Term Incentive Program - Transmission &amp; Distribution</v>
          </cell>
          <cell r="I1687" t="str">
            <v>Employee Benefits &amp; Programs</v>
          </cell>
          <cell r="CD1687">
            <v>0</v>
          </cell>
        </row>
        <row r="1688">
          <cell r="E1688" t="str">
            <v>SMARTCONNECT OPT-OUT</v>
          </cell>
          <cell r="I1688" t="str">
            <v>Other Operating Revenue</v>
          </cell>
          <cell r="CD1688">
            <v>311</v>
          </cell>
        </row>
        <row r="1689">
          <cell r="E1689" t="str">
            <v>Software Maintenance and Replacement</v>
          </cell>
          <cell r="I1689" t="str">
            <v>Enterprise Technology</v>
          </cell>
          <cell r="CD1689">
            <v>0</v>
          </cell>
        </row>
        <row r="1690">
          <cell r="E1690" t="str">
            <v>Software Maintenance and Replacement</v>
          </cell>
          <cell r="I1690" t="str">
            <v>Enterprise Technology</v>
          </cell>
          <cell r="CD1690">
            <v>0</v>
          </cell>
        </row>
        <row r="1691">
          <cell r="E1691" t="str">
            <v>Software Maintenance and Replacement</v>
          </cell>
          <cell r="I1691" t="str">
            <v>Enterprise Technology</v>
          </cell>
          <cell r="CD1691">
            <v>0</v>
          </cell>
        </row>
        <row r="1692">
          <cell r="E1692" t="str">
            <v>Software Maintenance and Replacement</v>
          </cell>
          <cell r="I1692" t="str">
            <v>Enterprise Technology</v>
          </cell>
          <cell r="CD1692">
            <v>10921.885517023351</v>
          </cell>
        </row>
        <row r="1693">
          <cell r="E1693" t="str">
            <v>Software Maintenance and Replacement</v>
          </cell>
          <cell r="I1693" t="str">
            <v>Enterprise Technology</v>
          </cell>
          <cell r="CD1693">
            <v>103454.88340064943</v>
          </cell>
        </row>
        <row r="1694">
          <cell r="E1694" t="str">
            <v>Software Maintenance and Replacement</v>
          </cell>
          <cell r="I1694" t="str">
            <v>Enterprise Technology</v>
          </cell>
          <cell r="CD1694">
            <v>0</v>
          </cell>
        </row>
        <row r="1695">
          <cell r="E1695" t="str">
            <v>Software Maintenance and Replacement</v>
          </cell>
          <cell r="I1695" t="str">
            <v>Enterprise Technology</v>
          </cell>
          <cell r="CD1695">
            <v>0</v>
          </cell>
        </row>
        <row r="1696">
          <cell r="E1696" t="str">
            <v>Software Maintenance and Replacement</v>
          </cell>
          <cell r="I1696" t="str">
            <v>Enterprise Technology</v>
          </cell>
          <cell r="CD1696">
            <v>0</v>
          </cell>
        </row>
        <row r="1697">
          <cell r="E1697" t="str">
            <v>Software Maintenance and Replacement</v>
          </cell>
          <cell r="I1697" t="str">
            <v>Enterprise Technology</v>
          </cell>
          <cell r="CD1697">
            <v>0</v>
          </cell>
        </row>
        <row r="1698">
          <cell r="E1698" t="str">
            <v>Solar</v>
          </cell>
          <cell r="I1698" t="str">
            <v>Solar</v>
          </cell>
          <cell r="CD1698">
            <v>39.299121938914851</v>
          </cell>
        </row>
        <row r="1699">
          <cell r="E1699" t="str">
            <v>Solar</v>
          </cell>
          <cell r="I1699" t="str">
            <v>Solar</v>
          </cell>
          <cell r="CD1699">
            <v>0</v>
          </cell>
        </row>
        <row r="1700">
          <cell r="E1700" t="str">
            <v>Solar</v>
          </cell>
          <cell r="I1700" t="str">
            <v>Solar</v>
          </cell>
          <cell r="CD1700">
            <v>0</v>
          </cell>
        </row>
        <row r="1701">
          <cell r="E1701" t="str">
            <v>Solar</v>
          </cell>
          <cell r="I1701" t="str">
            <v>Solar</v>
          </cell>
          <cell r="CD1701">
            <v>0</v>
          </cell>
        </row>
        <row r="1702">
          <cell r="E1702" t="str">
            <v>Solar</v>
          </cell>
          <cell r="I1702" t="str">
            <v>Solar</v>
          </cell>
          <cell r="CD1702">
            <v>0</v>
          </cell>
        </row>
        <row r="1703">
          <cell r="E1703" t="str">
            <v>Solar</v>
          </cell>
          <cell r="I1703" t="str">
            <v>Solar</v>
          </cell>
          <cell r="CD1703">
            <v>0</v>
          </cell>
        </row>
        <row r="1704">
          <cell r="E1704" t="str">
            <v>Solar</v>
          </cell>
          <cell r="I1704" t="str">
            <v>Solar</v>
          </cell>
          <cell r="CD1704">
            <v>311.24173748834204</v>
          </cell>
        </row>
        <row r="1705">
          <cell r="E1705" t="str">
            <v>Solar</v>
          </cell>
          <cell r="I1705" t="str">
            <v>Solar</v>
          </cell>
          <cell r="CD1705">
            <v>313.27444203773899</v>
          </cell>
        </row>
        <row r="1706">
          <cell r="E1706" t="str">
            <v>Solar</v>
          </cell>
          <cell r="I1706" t="str">
            <v>Solar</v>
          </cell>
          <cell r="CD1706">
            <v>167.9017476996103</v>
          </cell>
        </row>
        <row r="1707">
          <cell r="E1707" t="str">
            <v>Solar</v>
          </cell>
          <cell r="I1707" t="str">
            <v>Solar</v>
          </cell>
          <cell r="CD1707">
            <v>0</v>
          </cell>
        </row>
        <row r="1708">
          <cell r="E1708" t="str">
            <v>Solar</v>
          </cell>
          <cell r="I1708" t="str">
            <v>Solar</v>
          </cell>
          <cell r="CD1708">
            <v>0</v>
          </cell>
        </row>
        <row r="1709">
          <cell r="E1709" t="str">
            <v>Solar</v>
          </cell>
          <cell r="I1709" t="str">
            <v>Solar</v>
          </cell>
          <cell r="CD1709">
            <v>0</v>
          </cell>
        </row>
        <row r="1710">
          <cell r="E1710" t="str">
            <v>Solar</v>
          </cell>
          <cell r="I1710" t="str">
            <v>Solar</v>
          </cell>
          <cell r="CD1710">
            <v>0</v>
          </cell>
        </row>
        <row r="1711">
          <cell r="E1711" t="str">
            <v>Solar</v>
          </cell>
          <cell r="I1711" t="str">
            <v>Solar</v>
          </cell>
          <cell r="CD1711">
            <v>0</v>
          </cell>
        </row>
        <row r="1712">
          <cell r="E1712" t="str">
            <v>Solar</v>
          </cell>
          <cell r="I1712" t="str">
            <v>Solar</v>
          </cell>
          <cell r="CD1712">
            <v>0</v>
          </cell>
        </row>
        <row r="1713">
          <cell r="E1713" t="str">
            <v>Solar</v>
          </cell>
          <cell r="I1713" t="str">
            <v>Solar</v>
          </cell>
          <cell r="CD1713">
            <v>0</v>
          </cell>
        </row>
        <row r="1714">
          <cell r="E1714" t="str">
            <v>Solar</v>
          </cell>
          <cell r="I1714" t="str">
            <v>Solar</v>
          </cell>
          <cell r="CD1714">
            <v>0</v>
          </cell>
        </row>
        <row r="1715">
          <cell r="E1715" t="str">
            <v>Solar</v>
          </cell>
          <cell r="I1715" t="str">
            <v>Solar</v>
          </cell>
          <cell r="CD1715">
            <v>0</v>
          </cell>
        </row>
        <row r="1716">
          <cell r="E1716" t="str">
            <v>Solar</v>
          </cell>
          <cell r="I1716" t="str">
            <v>Solar</v>
          </cell>
          <cell r="CD1716">
            <v>199.04386282793246</v>
          </cell>
        </row>
        <row r="1717">
          <cell r="E1717" t="str">
            <v>Solar</v>
          </cell>
          <cell r="I1717" t="str">
            <v>Solar</v>
          </cell>
          <cell r="CD1717">
            <v>595.31206879134095</v>
          </cell>
        </row>
        <row r="1718">
          <cell r="E1718" t="str">
            <v>Solar</v>
          </cell>
          <cell r="I1718" t="str">
            <v>Solar</v>
          </cell>
          <cell r="CD1718">
            <v>0</v>
          </cell>
        </row>
        <row r="1719">
          <cell r="E1719" t="str">
            <v>Solar</v>
          </cell>
          <cell r="I1719" t="str">
            <v>Solar</v>
          </cell>
          <cell r="CD1719">
            <v>0</v>
          </cell>
        </row>
        <row r="1720">
          <cell r="E1720" t="str">
            <v>Solar</v>
          </cell>
          <cell r="I1720" t="str">
            <v>Solar</v>
          </cell>
          <cell r="CD1720">
            <v>0</v>
          </cell>
        </row>
        <row r="1721">
          <cell r="E1721" t="str">
            <v>Solar</v>
          </cell>
          <cell r="I1721" t="str">
            <v>Solar</v>
          </cell>
          <cell r="CD1721">
            <v>0</v>
          </cell>
        </row>
        <row r="1722">
          <cell r="E1722" t="str">
            <v>Solar</v>
          </cell>
          <cell r="I1722" t="str">
            <v>Solar</v>
          </cell>
          <cell r="CD1722">
            <v>0</v>
          </cell>
        </row>
        <row r="1723">
          <cell r="E1723" t="str">
            <v>Solar</v>
          </cell>
          <cell r="I1723" t="str">
            <v>Solar</v>
          </cell>
          <cell r="CD1723">
            <v>0</v>
          </cell>
        </row>
        <row r="1724">
          <cell r="E1724" t="str">
            <v>Solar</v>
          </cell>
          <cell r="I1724" t="str">
            <v>Solar</v>
          </cell>
          <cell r="CD1724">
            <v>0</v>
          </cell>
        </row>
        <row r="1725">
          <cell r="E1725" t="str">
            <v>Solar</v>
          </cell>
          <cell r="I1725" t="str">
            <v>Solar</v>
          </cell>
          <cell r="CD1725">
            <v>0</v>
          </cell>
        </row>
        <row r="1726">
          <cell r="E1726" t="str">
            <v>Solar</v>
          </cell>
          <cell r="I1726" t="str">
            <v>Solar</v>
          </cell>
          <cell r="CD1726">
            <v>0</v>
          </cell>
        </row>
        <row r="1727">
          <cell r="E1727" t="str">
            <v>Solar</v>
          </cell>
          <cell r="I1727" t="str">
            <v>Solar</v>
          </cell>
          <cell r="CD1727">
            <v>0</v>
          </cell>
        </row>
        <row r="1728">
          <cell r="E1728" t="str">
            <v>Solar</v>
          </cell>
          <cell r="I1728" t="str">
            <v>Solar</v>
          </cell>
          <cell r="CD1728">
            <v>0</v>
          </cell>
        </row>
        <row r="1729">
          <cell r="E1729" t="str">
            <v>Solar</v>
          </cell>
          <cell r="I1729" t="str">
            <v>Solar</v>
          </cell>
          <cell r="CD1729">
            <v>0</v>
          </cell>
        </row>
        <row r="1730">
          <cell r="E1730" t="str">
            <v>Solar</v>
          </cell>
          <cell r="I1730" t="str">
            <v>Solar</v>
          </cell>
          <cell r="CD1730">
            <v>0</v>
          </cell>
        </row>
        <row r="1731">
          <cell r="E1731" t="str">
            <v>Solar</v>
          </cell>
          <cell r="I1731" t="str">
            <v>Solar</v>
          </cell>
          <cell r="CD1731">
            <v>0</v>
          </cell>
        </row>
        <row r="1732">
          <cell r="E1732" t="str">
            <v>Solar</v>
          </cell>
          <cell r="I1732" t="str">
            <v>Solar</v>
          </cell>
          <cell r="CD1732">
            <v>0</v>
          </cell>
        </row>
        <row r="1733">
          <cell r="E1733" t="str">
            <v>Solar</v>
          </cell>
          <cell r="I1733" t="str">
            <v>Solar</v>
          </cell>
          <cell r="CD1733">
            <v>0</v>
          </cell>
        </row>
        <row r="1734">
          <cell r="E1734" t="str">
            <v>Solar Grant Amortization</v>
          </cell>
          <cell r="I1734" t="str">
            <v>Other Operating Revenue</v>
          </cell>
          <cell r="CD1734">
            <v>3353.92</v>
          </cell>
        </row>
        <row r="1735">
          <cell r="E1735" t="str">
            <v>Solar Rooftop Leases</v>
          </cell>
          <cell r="I1735" t="str">
            <v>Solar</v>
          </cell>
          <cell r="CD1735">
            <v>0</v>
          </cell>
        </row>
        <row r="1736">
          <cell r="E1736" t="str">
            <v>Solar Rooftop Leases</v>
          </cell>
          <cell r="I1736" t="str">
            <v>Solar</v>
          </cell>
          <cell r="CD1736">
            <v>2875.9149155180544</v>
          </cell>
        </row>
        <row r="1737">
          <cell r="E1737" t="str">
            <v>Solar Rooftop Leases</v>
          </cell>
          <cell r="I1737" t="str">
            <v>Solar</v>
          </cell>
          <cell r="CD1737">
            <v>0</v>
          </cell>
        </row>
        <row r="1738">
          <cell r="E1738" t="str">
            <v>Streetlight Operations, Inspections, and Maintenance</v>
          </cell>
          <cell r="I1738" t="str">
            <v>Inspections &amp; Maintenance</v>
          </cell>
          <cell r="CD1738">
            <v>77.379491165844158</v>
          </cell>
        </row>
        <row r="1739">
          <cell r="E1739" t="str">
            <v>Streetlight Operations, Inspections, and Maintenance</v>
          </cell>
          <cell r="I1739" t="str">
            <v>Inspections &amp; Maintenance</v>
          </cell>
          <cell r="CD1739">
            <v>2.3284815876756362</v>
          </cell>
        </row>
        <row r="1740">
          <cell r="E1740" t="str">
            <v>Streetlight Operations, Inspections, and Maintenance</v>
          </cell>
          <cell r="I1740" t="str">
            <v>Inspections &amp; Maintenance</v>
          </cell>
          <cell r="CD1740">
            <v>0</v>
          </cell>
        </row>
        <row r="1741">
          <cell r="E1741" t="str">
            <v>Streetlight Operations, Inspections, and Maintenance</v>
          </cell>
          <cell r="I1741" t="str">
            <v>Inspections &amp; Maintenance</v>
          </cell>
          <cell r="CD1741">
            <v>1252.6993924791591</v>
          </cell>
        </row>
        <row r="1742">
          <cell r="E1742" t="str">
            <v>Streetlight Operations, Inspections, and Maintenance</v>
          </cell>
          <cell r="I1742" t="str">
            <v>Inspections &amp; Maintenance</v>
          </cell>
          <cell r="CD1742">
            <v>37.696544830430078</v>
          </cell>
        </row>
        <row r="1743">
          <cell r="E1743" t="str">
            <v>Streetlight Operations, Inspections, and Maintenance</v>
          </cell>
          <cell r="I1743" t="str">
            <v>Inspections &amp; Maintenance</v>
          </cell>
          <cell r="CD1743">
            <v>0</v>
          </cell>
        </row>
        <row r="1744">
          <cell r="E1744" t="str">
            <v>Streetlight Operations, Inspections, and Maintenance</v>
          </cell>
          <cell r="I1744" t="str">
            <v>Inspections &amp; Maintenance</v>
          </cell>
          <cell r="CD1744">
            <v>3823.6201724226767</v>
          </cell>
        </row>
        <row r="1745">
          <cell r="E1745" t="str">
            <v>Streetlight Operations, Inspections, and Maintenance</v>
          </cell>
          <cell r="I1745" t="str">
            <v>Inspections &amp; Maintenance</v>
          </cell>
          <cell r="CD1745">
            <v>2902.280372017593</v>
          </cell>
        </row>
        <row r="1746">
          <cell r="E1746" t="str">
            <v>Streetlight Operations, Inspections, and Maintenance</v>
          </cell>
          <cell r="I1746" t="str">
            <v>Inspections &amp; Maintenance</v>
          </cell>
          <cell r="CD1746">
            <v>0</v>
          </cell>
        </row>
        <row r="1747">
          <cell r="E1747" t="str">
            <v>Substation - Inspections and Maintenance</v>
          </cell>
          <cell r="I1747" t="str">
            <v>Inspections &amp; Maintenance</v>
          </cell>
          <cell r="CD1747">
            <v>0</v>
          </cell>
        </row>
        <row r="1748">
          <cell r="E1748" t="str">
            <v>Substation - Inspections and Maintenance</v>
          </cell>
          <cell r="I1748" t="str">
            <v>Inspections &amp; Maintenance</v>
          </cell>
          <cell r="CD1748">
            <v>0</v>
          </cell>
        </row>
        <row r="1749">
          <cell r="E1749" t="str">
            <v>Substation - Inspections and Maintenance</v>
          </cell>
          <cell r="I1749" t="str">
            <v>Inspections &amp; Maintenance</v>
          </cell>
          <cell r="CD1749">
            <v>0</v>
          </cell>
        </row>
        <row r="1750">
          <cell r="E1750" t="str">
            <v>Substation - Inspections and Maintenance</v>
          </cell>
          <cell r="I1750" t="str">
            <v>Inspections &amp; Maintenance</v>
          </cell>
          <cell r="CD1750">
            <v>0</v>
          </cell>
        </row>
        <row r="1751">
          <cell r="E1751" t="str">
            <v>Substation - Inspections and Maintenance</v>
          </cell>
          <cell r="I1751" t="str">
            <v>Inspections &amp; Maintenance</v>
          </cell>
          <cell r="CD1751">
            <v>0</v>
          </cell>
        </row>
        <row r="1752">
          <cell r="E1752" t="str">
            <v>Substation - Inspections and Maintenance</v>
          </cell>
          <cell r="I1752" t="str">
            <v>Inspections &amp; Maintenance</v>
          </cell>
          <cell r="CD1752">
            <v>0</v>
          </cell>
        </row>
        <row r="1753">
          <cell r="E1753" t="str">
            <v>Substation - Inspections and Maintenance</v>
          </cell>
          <cell r="I1753" t="str">
            <v>Inspections &amp; Maintenance</v>
          </cell>
          <cell r="CD1753">
            <v>0</v>
          </cell>
        </row>
        <row r="1754">
          <cell r="E1754" t="str">
            <v>Substation - Inspections and Maintenance</v>
          </cell>
          <cell r="I1754" t="str">
            <v>Inspections &amp; Maintenance</v>
          </cell>
          <cell r="CD1754">
            <v>0</v>
          </cell>
        </row>
        <row r="1755">
          <cell r="E1755" t="str">
            <v>Substation - Inspections and Maintenance</v>
          </cell>
          <cell r="I1755" t="str">
            <v>Inspections &amp; Maintenance</v>
          </cell>
          <cell r="CD1755">
            <v>0</v>
          </cell>
        </row>
        <row r="1756">
          <cell r="E1756" t="str">
            <v>Substation - Inspections and Maintenance</v>
          </cell>
          <cell r="I1756" t="str">
            <v>Inspections &amp; Maintenance</v>
          </cell>
          <cell r="CD1756">
            <v>1186.1874429381403</v>
          </cell>
        </row>
        <row r="1757">
          <cell r="E1757" t="str">
            <v>Substation - Inspections and Maintenance</v>
          </cell>
          <cell r="I1757" t="str">
            <v>Inspections &amp; Maintenance</v>
          </cell>
          <cell r="CD1757">
            <v>330.46206644246166</v>
          </cell>
        </row>
        <row r="1758">
          <cell r="E1758" t="str">
            <v>Substation - Inspections and Maintenance</v>
          </cell>
          <cell r="I1758" t="str">
            <v>Inspections &amp; Maintenance</v>
          </cell>
          <cell r="CD1758">
            <v>0</v>
          </cell>
        </row>
        <row r="1759">
          <cell r="E1759" t="str">
            <v>Substation - Inspections and Maintenance</v>
          </cell>
          <cell r="I1759" t="str">
            <v>Inspections &amp; Maintenance</v>
          </cell>
          <cell r="CD1759">
            <v>0</v>
          </cell>
        </row>
        <row r="1760">
          <cell r="E1760" t="str">
            <v>Substation - Inspections and Maintenance</v>
          </cell>
          <cell r="I1760" t="str">
            <v>Inspections &amp; Maintenance</v>
          </cell>
          <cell r="CD1760">
            <v>0</v>
          </cell>
        </row>
        <row r="1761">
          <cell r="E1761" t="str">
            <v>Substation - Inspections and Maintenance</v>
          </cell>
          <cell r="I1761" t="str">
            <v>Inspections &amp; Maintenance</v>
          </cell>
          <cell r="CD1761">
            <v>0</v>
          </cell>
        </row>
        <row r="1762">
          <cell r="E1762" t="str">
            <v>Substation - Inspections and Maintenance</v>
          </cell>
          <cell r="I1762" t="str">
            <v>Inspections &amp; Maintenance</v>
          </cell>
          <cell r="CD1762">
            <v>0</v>
          </cell>
        </row>
        <row r="1763">
          <cell r="E1763" t="str">
            <v>Substation - Inspections and Maintenance</v>
          </cell>
          <cell r="I1763" t="str">
            <v>Inspections &amp; Maintenance</v>
          </cell>
          <cell r="CD1763">
            <v>0</v>
          </cell>
        </row>
        <row r="1764">
          <cell r="E1764" t="str">
            <v>Substation - Inspections and Maintenance</v>
          </cell>
          <cell r="I1764" t="str">
            <v>Inspections &amp; Maintenance</v>
          </cell>
          <cell r="CD1764">
            <v>0</v>
          </cell>
        </row>
        <row r="1765">
          <cell r="E1765" t="str">
            <v>Substation - Inspections and Maintenance</v>
          </cell>
          <cell r="I1765" t="str">
            <v>Inspections &amp; Maintenance</v>
          </cell>
          <cell r="CD1765">
            <v>0</v>
          </cell>
        </row>
        <row r="1766">
          <cell r="E1766" t="str">
            <v>Substation - Inspections and Maintenance</v>
          </cell>
          <cell r="I1766" t="str">
            <v>Inspections &amp; Maintenance</v>
          </cell>
          <cell r="CD1766">
            <v>0</v>
          </cell>
        </row>
        <row r="1767">
          <cell r="E1767" t="str">
            <v>Substation - Inspections and Maintenance</v>
          </cell>
          <cell r="I1767" t="str">
            <v>Inspections &amp; Maintenance</v>
          </cell>
          <cell r="CD1767">
            <v>0</v>
          </cell>
        </row>
        <row r="1768">
          <cell r="E1768" t="str">
            <v>Substation - Inspections and Maintenance</v>
          </cell>
          <cell r="I1768" t="str">
            <v>Inspections &amp; Maintenance</v>
          </cell>
          <cell r="CD1768">
            <v>0</v>
          </cell>
        </row>
        <row r="1769">
          <cell r="E1769" t="str">
            <v>Substation - Inspections and Maintenance</v>
          </cell>
          <cell r="I1769" t="str">
            <v>Inspections &amp; Maintenance</v>
          </cell>
          <cell r="CD1769">
            <v>0</v>
          </cell>
        </row>
        <row r="1770">
          <cell r="E1770" t="str">
            <v>Substation - Inspections and Maintenance</v>
          </cell>
          <cell r="I1770" t="str">
            <v>Inspections &amp; Maintenance</v>
          </cell>
          <cell r="CD1770">
            <v>0</v>
          </cell>
        </row>
        <row r="1771">
          <cell r="E1771" t="str">
            <v>Substation Maintenance Oversight</v>
          </cell>
          <cell r="I1771" t="str">
            <v>Capital Related Expense &amp; Other</v>
          </cell>
          <cell r="CD1771">
            <v>0.34901051487373885</v>
          </cell>
        </row>
        <row r="1772">
          <cell r="E1772" t="str">
            <v>Substation Maintenance Oversight</v>
          </cell>
          <cell r="I1772" t="str">
            <v>Capital Related Expense &amp; Other</v>
          </cell>
          <cell r="CD1772">
            <v>6.0417595154348448E-2</v>
          </cell>
        </row>
        <row r="1773">
          <cell r="E1773" t="str">
            <v>Substation Maintenance Oversight</v>
          </cell>
          <cell r="I1773" t="str">
            <v>Capital Related Expense &amp; Other</v>
          </cell>
          <cell r="CD1773">
            <v>0</v>
          </cell>
        </row>
        <row r="1774">
          <cell r="E1774" t="str">
            <v>Substation Maintenance Oversight</v>
          </cell>
          <cell r="I1774" t="str">
            <v>Capital Related Expense &amp; Other</v>
          </cell>
          <cell r="CD1774">
            <v>2725.7333952880244</v>
          </cell>
        </row>
        <row r="1775">
          <cell r="E1775" t="str">
            <v>Substation Maintenance Oversight</v>
          </cell>
          <cell r="I1775" t="str">
            <v>Capital Related Expense &amp; Other</v>
          </cell>
          <cell r="CD1775">
            <v>472.02973509605516</v>
          </cell>
        </row>
        <row r="1776">
          <cell r="E1776" t="str">
            <v>Substation Maintenance Oversight</v>
          </cell>
          <cell r="I1776" t="str">
            <v>Capital Related Expense &amp; Other</v>
          </cell>
          <cell r="CD1776">
            <v>0</v>
          </cell>
        </row>
        <row r="1777">
          <cell r="E1777" t="str">
            <v>Substation Maintenance Oversight</v>
          </cell>
          <cell r="I1777" t="str">
            <v>Capital Related Expense &amp; Other</v>
          </cell>
          <cell r="CD1777">
            <v>1.3954676754748803E-16</v>
          </cell>
        </row>
        <row r="1778">
          <cell r="E1778" t="str">
            <v>Substation Maintenance Oversight</v>
          </cell>
          <cell r="I1778" t="str">
            <v>Capital Related Expense &amp; Other</v>
          </cell>
          <cell r="CD1778">
            <v>2.2275622746363384E-16</v>
          </cell>
        </row>
        <row r="1779">
          <cell r="E1779" t="str">
            <v>Substation Maintenance Oversight</v>
          </cell>
          <cell r="I1779" t="str">
            <v>Capital Related Expense &amp; Other</v>
          </cell>
          <cell r="CD1779">
            <v>0</v>
          </cell>
        </row>
        <row r="1780">
          <cell r="E1780" t="str">
            <v>Substation Maintenance Oversight</v>
          </cell>
          <cell r="I1780" t="str">
            <v>Capital Related Expense &amp; Other</v>
          </cell>
          <cell r="CD1780">
            <v>178.20763217091471</v>
          </cell>
        </row>
        <row r="1781">
          <cell r="E1781" t="str">
            <v>Substation Maintenance Oversight</v>
          </cell>
          <cell r="I1781" t="str">
            <v>Capital Related Expense &amp; Other</v>
          </cell>
          <cell r="CD1781">
            <v>31.599365891462149</v>
          </cell>
        </row>
        <row r="1782">
          <cell r="E1782" t="str">
            <v>Substation Maintenance Oversight</v>
          </cell>
          <cell r="I1782" t="str">
            <v>Capital Related Expense &amp; Other</v>
          </cell>
          <cell r="CD1782">
            <v>0</v>
          </cell>
        </row>
        <row r="1783">
          <cell r="E1783" t="str">
            <v>Substation Maintenance Oversight</v>
          </cell>
          <cell r="I1783" t="str">
            <v>Capital Related Expense &amp; Other</v>
          </cell>
          <cell r="CD1783">
            <v>2702.5424214692598</v>
          </cell>
        </row>
        <row r="1784">
          <cell r="E1784" t="str">
            <v>Substation Maintenance Oversight</v>
          </cell>
          <cell r="I1784" t="str">
            <v>Capital Related Expense &amp; Other</v>
          </cell>
          <cell r="CD1784">
            <v>480.19348684607934</v>
          </cell>
        </row>
        <row r="1785">
          <cell r="E1785" t="str">
            <v>Substation Maintenance Oversight</v>
          </cell>
          <cell r="I1785" t="str">
            <v>Capital Related Expense &amp; Other</v>
          </cell>
          <cell r="CD1785">
            <v>0</v>
          </cell>
        </row>
        <row r="1786">
          <cell r="E1786" t="str">
            <v>Substation Maintenance Oversight</v>
          </cell>
          <cell r="I1786" t="str">
            <v>Capital Related Expense &amp; Other</v>
          </cell>
          <cell r="CD1786">
            <v>0</v>
          </cell>
        </row>
        <row r="1787">
          <cell r="E1787" t="str">
            <v>Substation Maintenance Oversight</v>
          </cell>
          <cell r="I1787" t="str">
            <v>Capital Related Expense &amp; Other</v>
          </cell>
          <cell r="CD1787">
            <v>0</v>
          </cell>
        </row>
        <row r="1788">
          <cell r="E1788" t="str">
            <v>Substation Maintenance Oversight</v>
          </cell>
          <cell r="I1788" t="str">
            <v>Capital Related Expense &amp; Other</v>
          </cell>
          <cell r="CD1788">
            <v>0</v>
          </cell>
        </row>
        <row r="1789">
          <cell r="E1789" t="str">
            <v>Substation Maintenance Oversight</v>
          </cell>
          <cell r="I1789" t="str">
            <v>Capital Related Expense &amp; Other</v>
          </cell>
          <cell r="CD1789">
            <v>0</v>
          </cell>
        </row>
        <row r="1790">
          <cell r="E1790" t="str">
            <v>Substation Maintenance Oversight</v>
          </cell>
          <cell r="I1790" t="str">
            <v>Capital Related Expense &amp; Other</v>
          </cell>
          <cell r="CD1790">
            <v>0</v>
          </cell>
        </row>
        <row r="1791">
          <cell r="E1791" t="str">
            <v>Substation Maintenance Oversight</v>
          </cell>
          <cell r="I1791" t="str">
            <v>Capital Related Expense &amp; Other</v>
          </cell>
          <cell r="CD1791">
            <v>0</v>
          </cell>
        </row>
        <row r="1792">
          <cell r="E1792" t="str">
            <v>Substation Minor Equipment and Supplies</v>
          </cell>
          <cell r="I1792" t="str">
            <v>Inspections &amp; Maintenance</v>
          </cell>
          <cell r="CD1792">
            <v>721.49015490376951</v>
          </cell>
        </row>
        <row r="1793">
          <cell r="E1793" t="str">
            <v>Substation Minor Equipment and Supplies</v>
          </cell>
          <cell r="I1793" t="str">
            <v>Inspections &amp; Maintenance</v>
          </cell>
          <cell r="CD1793">
            <v>431.0951480470759</v>
          </cell>
        </row>
        <row r="1794">
          <cell r="E1794" t="str">
            <v>Substation Minor Equipment and Supplies</v>
          </cell>
          <cell r="I1794" t="str">
            <v>Inspections &amp; Maintenance</v>
          </cell>
          <cell r="CD1794">
            <v>0</v>
          </cell>
        </row>
        <row r="1795">
          <cell r="E1795" t="str">
            <v>Substation Minor Equipment and Supplies</v>
          </cell>
          <cell r="I1795" t="str">
            <v>Inspections &amp; Maintenance</v>
          </cell>
          <cell r="CD1795">
            <v>368.42194501489547</v>
          </cell>
        </row>
        <row r="1796">
          <cell r="E1796" t="str">
            <v>Substation Minor Equipment and Supplies</v>
          </cell>
          <cell r="I1796" t="str">
            <v>Inspections &amp; Maintenance</v>
          </cell>
          <cell r="CD1796">
            <v>220.13454450093261</v>
          </cell>
        </row>
        <row r="1797">
          <cell r="E1797" t="str">
            <v>Substation Minor Equipment and Supplies</v>
          </cell>
          <cell r="I1797" t="str">
            <v>Inspections &amp; Maintenance</v>
          </cell>
          <cell r="CD1797">
            <v>0</v>
          </cell>
        </row>
        <row r="1798">
          <cell r="E1798" t="str">
            <v>Substation Minor Equipment and Supplies</v>
          </cell>
          <cell r="I1798" t="str">
            <v>Inspections &amp; Maintenance</v>
          </cell>
          <cell r="CD1798">
            <v>611.29688794187393</v>
          </cell>
        </row>
        <row r="1799">
          <cell r="E1799" t="str">
            <v>Substation Minor Equipment and Supplies</v>
          </cell>
          <cell r="I1799" t="str">
            <v>Inspections &amp; Maintenance</v>
          </cell>
          <cell r="CD1799">
            <v>373.99100384845417</v>
          </cell>
        </row>
        <row r="1800">
          <cell r="E1800" t="str">
            <v>Substation Minor Equipment and Supplies</v>
          </cell>
          <cell r="I1800" t="str">
            <v>Inspections &amp; Maintenance</v>
          </cell>
          <cell r="CD1800">
            <v>0</v>
          </cell>
        </row>
        <row r="1801">
          <cell r="E1801" t="str">
            <v>Substation Minor Equipment and Supplies</v>
          </cell>
          <cell r="I1801" t="str">
            <v>Inspections &amp; Maintenance</v>
          </cell>
          <cell r="CD1801">
            <v>318.33699418055306</v>
          </cell>
        </row>
        <row r="1802">
          <cell r="E1802" t="str">
            <v>Substation Minor Equipment and Supplies</v>
          </cell>
          <cell r="I1802" t="str">
            <v>Inspections &amp; Maintenance</v>
          </cell>
          <cell r="CD1802">
            <v>194.75833385116601</v>
          </cell>
        </row>
        <row r="1803">
          <cell r="E1803" t="str">
            <v>Substation Minor Equipment and Supplies</v>
          </cell>
          <cell r="I1803" t="str">
            <v>Inspections &amp; Maintenance</v>
          </cell>
          <cell r="CD1803">
            <v>0</v>
          </cell>
        </row>
        <row r="1804">
          <cell r="E1804" t="str">
            <v>Substation Minor Equipment and Supplies</v>
          </cell>
          <cell r="I1804" t="str">
            <v>Inspections &amp; Maintenance</v>
          </cell>
          <cell r="CD1804">
            <v>153.76119712975</v>
          </cell>
        </row>
        <row r="1805">
          <cell r="E1805" t="str">
            <v>Substation Minor Equipment and Supplies</v>
          </cell>
          <cell r="I1805" t="str">
            <v>Inspections &amp; Maintenance</v>
          </cell>
          <cell r="CD1805">
            <v>94.070986679519848</v>
          </cell>
        </row>
        <row r="1806">
          <cell r="E1806" t="str">
            <v>Substation Minor Equipment and Supplies</v>
          </cell>
          <cell r="I1806" t="str">
            <v>Inspections &amp; Maintenance</v>
          </cell>
          <cell r="CD1806">
            <v>0</v>
          </cell>
        </row>
        <row r="1807">
          <cell r="E1807" t="str">
            <v>Substation Minor Equipment and Supplies</v>
          </cell>
          <cell r="I1807" t="str">
            <v>Inspections &amp; Maintenance</v>
          </cell>
          <cell r="CD1807">
            <v>188.13406336643007</v>
          </cell>
        </row>
        <row r="1808">
          <cell r="E1808" t="str">
            <v>Substation Minor Equipment and Supplies</v>
          </cell>
          <cell r="I1808" t="str">
            <v>Inspections &amp; Maintenance</v>
          </cell>
          <cell r="CD1808">
            <v>113.09350242969077</v>
          </cell>
        </row>
        <row r="1809">
          <cell r="E1809" t="str">
            <v>Substation Minor Equipment and Supplies</v>
          </cell>
          <cell r="I1809" t="str">
            <v>Inspections &amp; Maintenance</v>
          </cell>
          <cell r="CD1809">
            <v>0</v>
          </cell>
        </row>
        <row r="1810">
          <cell r="E1810" t="str">
            <v>Substation O&amp;M Breakdown Maintenance</v>
          </cell>
          <cell r="I1810" t="str">
            <v>Inspections &amp; Maintenance</v>
          </cell>
          <cell r="CD1810">
            <v>272.14156172400209</v>
          </cell>
        </row>
        <row r="1811">
          <cell r="E1811" t="str">
            <v>Substation O&amp;M Breakdown Maintenance</v>
          </cell>
          <cell r="I1811" t="str">
            <v>Inspections &amp; Maintenance</v>
          </cell>
          <cell r="CD1811">
            <v>123.78817429881312</v>
          </cell>
        </row>
        <row r="1812">
          <cell r="E1812" t="str">
            <v>Substation O&amp;M Breakdown Maintenance</v>
          </cell>
          <cell r="I1812" t="str">
            <v>Inspections &amp; Maintenance</v>
          </cell>
          <cell r="CD1812">
            <v>0</v>
          </cell>
        </row>
        <row r="1813">
          <cell r="E1813" t="str">
            <v>Substation O&amp;M Breakdown Maintenance</v>
          </cell>
          <cell r="I1813" t="str">
            <v>Inspections &amp; Maintenance</v>
          </cell>
          <cell r="CD1813">
            <v>865.85995633289451</v>
          </cell>
        </row>
        <row r="1814">
          <cell r="E1814" t="str">
            <v>Substation O&amp;M Breakdown Maintenance</v>
          </cell>
          <cell r="I1814" t="str">
            <v>Inspections &amp; Maintenance</v>
          </cell>
          <cell r="CD1814">
            <v>393.85100426805667</v>
          </cell>
        </row>
        <row r="1815">
          <cell r="E1815" t="str">
            <v>Substation O&amp;M Breakdown Maintenance</v>
          </cell>
          <cell r="I1815" t="str">
            <v>Inspections &amp; Maintenance</v>
          </cell>
          <cell r="CD1815">
            <v>0</v>
          </cell>
        </row>
        <row r="1816">
          <cell r="E1816" t="str">
            <v>Substation O&amp;M Breakdown Maintenance</v>
          </cell>
          <cell r="I1816" t="str">
            <v>Inspections &amp; Maintenance</v>
          </cell>
          <cell r="CD1816">
            <v>294.99963252869622</v>
          </cell>
        </row>
        <row r="1817">
          <cell r="E1817" t="str">
            <v>Substation O&amp;M Breakdown Maintenance</v>
          </cell>
          <cell r="I1817" t="str">
            <v>Inspections &amp; Maintenance</v>
          </cell>
          <cell r="CD1817">
            <v>137.39533541630573</v>
          </cell>
        </row>
        <row r="1818">
          <cell r="E1818" t="str">
            <v>Substation O&amp;M Breakdown Maintenance</v>
          </cell>
          <cell r="I1818" t="str">
            <v>Inspections &amp; Maintenance</v>
          </cell>
          <cell r="CD1818">
            <v>0</v>
          </cell>
        </row>
        <row r="1819">
          <cell r="E1819" t="str">
            <v>Substation O&amp;M Breakdown Maintenance</v>
          </cell>
          <cell r="I1819" t="str">
            <v>Inspections &amp; Maintenance</v>
          </cell>
          <cell r="CD1819">
            <v>20.294897965168346</v>
          </cell>
        </row>
        <row r="1820">
          <cell r="E1820" t="str">
            <v>Substation O&amp;M Breakdown Maintenance</v>
          </cell>
          <cell r="I1820" t="str">
            <v>Inspections &amp; Maintenance</v>
          </cell>
          <cell r="CD1820">
            <v>9.4523002552428395</v>
          </cell>
        </row>
        <row r="1821">
          <cell r="E1821" t="str">
            <v>Substation O&amp;M Breakdown Maintenance</v>
          </cell>
          <cell r="I1821" t="str">
            <v>Inspections &amp; Maintenance</v>
          </cell>
          <cell r="CD1821">
            <v>0</v>
          </cell>
        </row>
        <row r="1822">
          <cell r="E1822" t="str">
            <v>Substation O&amp;M Breakdown Maintenance</v>
          </cell>
          <cell r="I1822" t="str">
            <v>Inspections &amp; Maintenance</v>
          </cell>
          <cell r="CD1822">
            <v>594.12570133034183</v>
          </cell>
        </row>
        <row r="1823">
          <cell r="E1823" t="str">
            <v>Substation O&amp;M Breakdown Maintenance</v>
          </cell>
          <cell r="I1823" t="str">
            <v>Inspections &amp; Maintenance</v>
          </cell>
          <cell r="CD1823">
            <v>276.71255571865754</v>
          </cell>
        </row>
        <row r="1824">
          <cell r="E1824" t="str">
            <v>Substation O&amp;M Breakdown Maintenance</v>
          </cell>
          <cell r="I1824" t="str">
            <v>Inspections &amp; Maintenance</v>
          </cell>
          <cell r="CD1824">
            <v>0</v>
          </cell>
        </row>
        <row r="1825">
          <cell r="E1825" t="str">
            <v>Supplier Diversity and Development</v>
          </cell>
          <cell r="I1825" t="str">
            <v>Supply Chain Management</v>
          </cell>
          <cell r="CD1825">
            <v>1354.1807576877081</v>
          </cell>
        </row>
        <row r="1826">
          <cell r="E1826" t="str">
            <v>Supplier Diversity and Development</v>
          </cell>
          <cell r="I1826" t="str">
            <v>Supply Chain Management</v>
          </cell>
          <cell r="CD1826">
            <v>219.57550999001853</v>
          </cell>
        </row>
        <row r="1827">
          <cell r="E1827" t="str">
            <v>Supplier Diversity and Development</v>
          </cell>
          <cell r="I1827" t="str">
            <v>Supply Chain Management</v>
          </cell>
          <cell r="CD1827">
            <v>0</v>
          </cell>
        </row>
        <row r="1828">
          <cell r="E1828" t="str">
            <v>Supplier Diversity and Development</v>
          </cell>
          <cell r="I1828" t="str">
            <v>Supply Chain Management</v>
          </cell>
          <cell r="CD1828">
            <v>0</v>
          </cell>
        </row>
        <row r="1829">
          <cell r="E1829" t="str">
            <v>Supplier Diversity and Development</v>
          </cell>
          <cell r="I1829" t="str">
            <v>Supply Chain Management</v>
          </cell>
          <cell r="CD1829">
            <v>2406.5790739121267</v>
          </cell>
        </row>
        <row r="1830">
          <cell r="E1830" t="str">
            <v>Supplier Diversity and Development</v>
          </cell>
          <cell r="I1830" t="str">
            <v>Supply Chain Management</v>
          </cell>
          <cell r="CD1830">
            <v>0</v>
          </cell>
        </row>
        <row r="1831">
          <cell r="E1831" t="str">
            <v>Talent Solutions</v>
          </cell>
          <cell r="I1831" t="str">
            <v>Employee Support</v>
          </cell>
          <cell r="CD1831">
            <v>5574.4191087011359</v>
          </cell>
        </row>
        <row r="1832">
          <cell r="E1832" t="str">
            <v>Talent Solutions</v>
          </cell>
          <cell r="I1832" t="str">
            <v>Employee Support</v>
          </cell>
          <cell r="CD1832">
            <v>7827.7853870765402</v>
          </cell>
        </row>
        <row r="1833">
          <cell r="E1833" t="str">
            <v>Talent Solutions</v>
          </cell>
          <cell r="I1833" t="str">
            <v>Employee Support</v>
          </cell>
          <cell r="CD1833">
            <v>0</v>
          </cell>
        </row>
        <row r="1834">
          <cell r="E1834" t="str">
            <v>Talent Solutions</v>
          </cell>
          <cell r="I1834" t="str">
            <v>Employee Support</v>
          </cell>
          <cell r="CD1834">
            <v>0</v>
          </cell>
        </row>
        <row r="1835">
          <cell r="E1835" t="str">
            <v>Talent Solutions</v>
          </cell>
          <cell r="I1835" t="str">
            <v>Employee Support</v>
          </cell>
          <cell r="CD1835">
            <v>0</v>
          </cell>
        </row>
        <row r="1836">
          <cell r="E1836" t="str">
            <v>Talent Solutions</v>
          </cell>
          <cell r="I1836" t="str">
            <v>Employee Support</v>
          </cell>
          <cell r="CD1836">
            <v>0</v>
          </cell>
        </row>
        <row r="1837">
          <cell r="E1837" t="str">
            <v>Talent Solutions</v>
          </cell>
          <cell r="I1837" t="str">
            <v>Employee Support</v>
          </cell>
          <cell r="CD1837">
            <v>0</v>
          </cell>
        </row>
        <row r="1838">
          <cell r="E1838" t="str">
            <v>Talent Solutions</v>
          </cell>
          <cell r="I1838" t="str">
            <v>Employee Support</v>
          </cell>
          <cell r="CD1838">
            <v>0</v>
          </cell>
        </row>
        <row r="1839">
          <cell r="E1839" t="str">
            <v>Talent Solutions</v>
          </cell>
          <cell r="I1839" t="str">
            <v>Employee Support</v>
          </cell>
          <cell r="CD1839">
            <v>0</v>
          </cell>
        </row>
        <row r="1840">
          <cell r="E1840" t="str">
            <v>Technology Assessment</v>
          </cell>
          <cell r="I1840" t="str">
            <v>Grid Technology Assessments, Pilots &amp; Adoption</v>
          </cell>
          <cell r="CD1840">
            <v>2079.5472458203471</v>
          </cell>
        </row>
        <row r="1841">
          <cell r="E1841" t="str">
            <v>Technology Assessment</v>
          </cell>
          <cell r="I1841" t="str">
            <v>Grid Technology Assessments, Pilots &amp; Adoption</v>
          </cell>
          <cell r="CD1841">
            <v>731.81950694077148</v>
          </cell>
        </row>
        <row r="1842">
          <cell r="E1842" t="str">
            <v>Technology Assessment</v>
          </cell>
          <cell r="I1842" t="str">
            <v>Grid Technology Assessments, Pilots &amp; Adoption</v>
          </cell>
          <cell r="CD1842">
            <v>0</v>
          </cell>
        </row>
        <row r="1843">
          <cell r="E1843" t="str">
            <v>Technology Assessment</v>
          </cell>
          <cell r="I1843" t="str">
            <v>Grid Technology Assessments, Pilots &amp; Adoption</v>
          </cell>
          <cell r="CD1843">
            <v>849.31163917303456</v>
          </cell>
        </row>
        <row r="1844">
          <cell r="E1844" t="str">
            <v>Technology Assessment</v>
          </cell>
          <cell r="I1844" t="str">
            <v>Grid Technology Assessments, Pilots &amp; Adoption</v>
          </cell>
          <cell r="CD1844">
            <v>298.88371821994747</v>
          </cell>
        </row>
        <row r="1845">
          <cell r="E1845" t="str">
            <v>Technology Assessment</v>
          </cell>
          <cell r="I1845" t="str">
            <v>Grid Technology Assessments, Pilots &amp; Adoption</v>
          </cell>
          <cell r="CD1845">
            <v>0</v>
          </cell>
        </row>
        <row r="1846">
          <cell r="E1846" t="str">
            <v>Technology Assessment</v>
          </cell>
          <cell r="I1846" t="str">
            <v>Grid Technology Assessments, Pilots &amp; Adoption</v>
          </cell>
          <cell r="CD1846">
            <v>3469.3441325047643</v>
          </cell>
        </row>
        <row r="1847">
          <cell r="E1847" t="str">
            <v>Technology Assessment</v>
          </cell>
          <cell r="I1847" t="str">
            <v>Grid Technology Assessments, Pilots &amp; Adoption</v>
          </cell>
          <cell r="CD1847">
            <v>1227.8967254618869</v>
          </cell>
        </row>
        <row r="1848">
          <cell r="E1848" t="str">
            <v>Technology Assessment</v>
          </cell>
          <cell r="I1848" t="str">
            <v>Grid Technology Assessments, Pilots &amp; Adoption</v>
          </cell>
          <cell r="CD1848">
            <v>0</v>
          </cell>
        </row>
        <row r="1849">
          <cell r="E1849" t="str">
            <v>Technology Assessment</v>
          </cell>
          <cell r="I1849" t="str">
            <v>Grid Technology Assessments, Pilots &amp; Adoption</v>
          </cell>
          <cell r="CD1849">
            <v>0</v>
          </cell>
        </row>
        <row r="1850">
          <cell r="E1850" t="str">
            <v>Technology Assessment</v>
          </cell>
          <cell r="I1850" t="str">
            <v>Grid Technology Assessments, Pilots &amp; Adoption</v>
          </cell>
          <cell r="CD1850">
            <v>0</v>
          </cell>
        </row>
        <row r="1851">
          <cell r="E1851" t="str">
            <v>Technology Assessment</v>
          </cell>
          <cell r="I1851" t="str">
            <v>Grid Technology Assessments, Pilots &amp; Adoption</v>
          </cell>
          <cell r="CD1851">
            <v>0</v>
          </cell>
        </row>
        <row r="1852">
          <cell r="E1852" t="str">
            <v>Technology Assessment</v>
          </cell>
          <cell r="I1852" t="str">
            <v>Grid Technology Assessments, Pilots &amp; Adoption</v>
          </cell>
          <cell r="CD1852">
            <v>5392.7379250908534</v>
          </cell>
        </row>
        <row r="1853">
          <cell r="E1853" t="str">
            <v>Technology Assessment</v>
          </cell>
          <cell r="I1853" t="str">
            <v>Grid Technology Assessments, Pilots &amp; Adoption</v>
          </cell>
          <cell r="CD1853">
            <v>1947.7159756919921</v>
          </cell>
        </row>
        <row r="1854">
          <cell r="E1854" t="str">
            <v>Technology Assessment</v>
          </cell>
          <cell r="I1854" t="str">
            <v>Grid Technology Assessments, Pilots &amp; Adoption</v>
          </cell>
          <cell r="CD1854">
            <v>0</v>
          </cell>
        </row>
        <row r="1855">
          <cell r="E1855" t="str">
            <v>Technology Assessment</v>
          </cell>
          <cell r="I1855" t="str">
            <v>Grid Technology Assessments, Pilots &amp; Adoption</v>
          </cell>
          <cell r="CD1855">
            <v>0</v>
          </cell>
        </row>
        <row r="1856">
          <cell r="E1856" t="str">
            <v>Technology Assessment</v>
          </cell>
          <cell r="I1856" t="str">
            <v>Grid Technology Assessments, Pilots &amp; Adoption</v>
          </cell>
          <cell r="CD1856">
            <v>0</v>
          </cell>
        </row>
        <row r="1857">
          <cell r="E1857" t="str">
            <v>Technology Assessment</v>
          </cell>
          <cell r="I1857" t="str">
            <v>Grid Technology Assessments, Pilots &amp; Adoption</v>
          </cell>
          <cell r="CD1857">
            <v>0</v>
          </cell>
        </row>
        <row r="1858">
          <cell r="E1858" t="str">
            <v>Technology Assessment</v>
          </cell>
          <cell r="I1858" t="str">
            <v>Grid Technology Assessments, Pilots &amp; Adoption</v>
          </cell>
          <cell r="CD1858">
            <v>0</v>
          </cell>
        </row>
        <row r="1859">
          <cell r="E1859" t="str">
            <v>Technology Assessment</v>
          </cell>
          <cell r="I1859" t="str">
            <v>Grid Technology Assessments, Pilots &amp; Adoption</v>
          </cell>
          <cell r="CD1859">
            <v>0</v>
          </cell>
        </row>
        <row r="1860">
          <cell r="E1860" t="str">
            <v>Technology Assessment</v>
          </cell>
          <cell r="I1860" t="str">
            <v>Grid Technology Assessments, Pilots &amp; Adoption</v>
          </cell>
          <cell r="CD1860">
            <v>0</v>
          </cell>
        </row>
        <row r="1861">
          <cell r="E1861" t="str">
            <v>Technology Assessment</v>
          </cell>
          <cell r="I1861" t="str">
            <v>Grid Technology Assessments, Pilots &amp; Adoption</v>
          </cell>
          <cell r="CD1861">
            <v>0</v>
          </cell>
        </row>
        <row r="1862">
          <cell r="E1862" t="str">
            <v>Technology Assessment</v>
          </cell>
          <cell r="I1862" t="str">
            <v>Grid Technology Assessments, Pilots &amp; Adoption</v>
          </cell>
          <cell r="CD1862">
            <v>0</v>
          </cell>
        </row>
        <row r="1863">
          <cell r="E1863" t="str">
            <v>Technology Assessment</v>
          </cell>
          <cell r="I1863" t="str">
            <v>Grid Technology Assessments, Pilots &amp; Adoption</v>
          </cell>
          <cell r="CD1863">
            <v>0</v>
          </cell>
        </row>
        <row r="1864">
          <cell r="E1864" t="str">
            <v>Technology Delivery</v>
          </cell>
          <cell r="I1864" t="str">
            <v>Enterprise Technology</v>
          </cell>
          <cell r="CD1864">
            <v>0</v>
          </cell>
        </row>
        <row r="1865">
          <cell r="E1865" t="str">
            <v>Technology Delivery</v>
          </cell>
          <cell r="I1865" t="str">
            <v>Enterprise Technology</v>
          </cell>
          <cell r="CD1865">
            <v>0</v>
          </cell>
        </row>
        <row r="1866">
          <cell r="E1866" t="str">
            <v>Technology Delivery</v>
          </cell>
          <cell r="I1866" t="str">
            <v>Enterprise Technology</v>
          </cell>
          <cell r="CD1866">
            <v>0</v>
          </cell>
        </row>
        <row r="1867">
          <cell r="E1867" t="str">
            <v>Technology Delivery</v>
          </cell>
          <cell r="I1867" t="str">
            <v>Enterprise Technology</v>
          </cell>
          <cell r="CD1867">
            <v>0</v>
          </cell>
        </row>
        <row r="1868">
          <cell r="E1868" t="str">
            <v>Technology Delivery</v>
          </cell>
          <cell r="I1868" t="str">
            <v>Enterprise Technology</v>
          </cell>
          <cell r="CD1868">
            <v>0</v>
          </cell>
        </row>
        <row r="1869">
          <cell r="E1869" t="str">
            <v>Technology Delivery</v>
          </cell>
          <cell r="I1869" t="str">
            <v>Enterprise Technology</v>
          </cell>
          <cell r="CD1869">
            <v>0</v>
          </cell>
        </row>
        <row r="1870">
          <cell r="E1870" t="str">
            <v>Technology Delivery</v>
          </cell>
          <cell r="I1870" t="str">
            <v>Enterprise Technology</v>
          </cell>
          <cell r="CD1870">
            <v>0</v>
          </cell>
        </row>
        <row r="1871">
          <cell r="E1871" t="str">
            <v>Technology Delivery</v>
          </cell>
          <cell r="I1871" t="str">
            <v>Enterprise Technology</v>
          </cell>
          <cell r="CD1871">
            <v>0</v>
          </cell>
        </row>
        <row r="1872">
          <cell r="E1872" t="str">
            <v>Technology Delivery</v>
          </cell>
          <cell r="I1872" t="str">
            <v>Enterprise Technology</v>
          </cell>
          <cell r="CD1872">
            <v>0</v>
          </cell>
        </row>
        <row r="1873">
          <cell r="E1873" t="str">
            <v>Technology Delivery</v>
          </cell>
          <cell r="I1873" t="str">
            <v>Enterprise Technology</v>
          </cell>
          <cell r="CD1873">
            <v>0</v>
          </cell>
        </row>
        <row r="1874">
          <cell r="E1874" t="str">
            <v>Technology Delivery</v>
          </cell>
          <cell r="I1874" t="str">
            <v>Enterprise Technology</v>
          </cell>
          <cell r="CD1874">
            <v>0</v>
          </cell>
        </row>
        <row r="1875">
          <cell r="E1875" t="str">
            <v>Technology Delivery</v>
          </cell>
          <cell r="I1875" t="str">
            <v>Enterprise Technology</v>
          </cell>
          <cell r="CD1875">
            <v>0</v>
          </cell>
        </row>
        <row r="1876">
          <cell r="E1876" t="str">
            <v>Technology Delivery</v>
          </cell>
          <cell r="I1876" t="str">
            <v>Enterprise Technology</v>
          </cell>
          <cell r="CD1876">
            <v>5442.0395473590042</v>
          </cell>
        </row>
        <row r="1877">
          <cell r="E1877" t="str">
            <v>Technology Delivery</v>
          </cell>
          <cell r="I1877" t="str">
            <v>Enterprise Technology</v>
          </cell>
          <cell r="CD1877">
            <v>8012.4947566078827</v>
          </cell>
        </row>
        <row r="1878">
          <cell r="E1878" t="str">
            <v>Technology Delivery</v>
          </cell>
          <cell r="I1878" t="str">
            <v>Enterprise Technology</v>
          </cell>
          <cell r="CD1878">
            <v>0</v>
          </cell>
        </row>
        <row r="1879">
          <cell r="E1879" t="str">
            <v>Technology Delivery</v>
          </cell>
          <cell r="I1879" t="str">
            <v>Enterprise Technology</v>
          </cell>
          <cell r="CD1879">
            <v>0</v>
          </cell>
        </row>
        <row r="1880">
          <cell r="E1880" t="str">
            <v>Technology Delivery</v>
          </cell>
          <cell r="I1880" t="str">
            <v>Enterprise Technology</v>
          </cell>
          <cell r="CD1880">
            <v>0</v>
          </cell>
        </row>
        <row r="1881">
          <cell r="E1881" t="str">
            <v>Technology Delivery</v>
          </cell>
          <cell r="I1881" t="str">
            <v>Enterprise Technology</v>
          </cell>
          <cell r="CD1881">
            <v>0</v>
          </cell>
        </row>
        <row r="1882">
          <cell r="E1882" t="str">
            <v>Technology Delivery</v>
          </cell>
          <cell r="I1882" t="str">
            <v>Enterprise Technology</v>
          </cell>
          <cell r="CD1882">
            <v>0</v>
          </cell>
        </row>
        <row r="1883">
          <cell r="E1883" t="str">
            <v>Technology Delivery</v>
          </cell>
          <cell r="I1883" t="str">
            <v>Enterprise Technology</v>
          </cell>
          <cell r="CD1883">
            <v>0</v>
          </cell>
        </row>
        <row r="1884">
          <cell r="E1884" t="str">
            <v>Technology Delivery</v>
          </cell>
          <cell r="I1884" t="str">
            <v>Enterprise Technology</v>
          </cell>
          <cell r="CD1884">
            <v>0</v>
          </cell>
        </row>
        <row r="1885">
          <cell r="E1885" t="str">
            <v>Technology Delivery</v>
          </cell>
          <cell r="I1885" t="str">
            <v>Enterprise Technology</v>
          </cell>
          <cell r="CD1885">
            <v>0</v>
          </cell>
        </row>
        <row r="1886">
          <cell r="E1886" t="str">
            <v>Technology Delivery</v>
          </cell>
          <cell r="I1886" t="str">
            <v>Enterprise Technology</v>
          </cell>
          <cell r="CD1886">
            <v>0</v>
          </cell>
        </row>
        <row r="1887">
          <cell r="E1887" t="str">
            <v>Technology Delivery</v>
          </cell>
          <cell r="I1887" t="str">
            <v>Enterprise Technology</v>
          </cell>
          <cell r="CD1887">
            <v>0</v>
          </cell>
        </row>
        <row r="1888">
          <cell r="E1888" t="str">
            <v>Technology Infrastructure Maintenance and Replacement</v>
          </cell>
          <cell r="I1888" t="str">
            <v>Enterprise Technology</v>
          </cell>
          <cell r="CD1888">
            <v>0</v>
          </cell>
        </row>
        <row r="1889">
          <cell r="E1889" t="str">
            <v>Technology Infrastructure Maintenance and Replacement</v>
          </cell>
          <cell r="I1889" t="str">
            <v>Enterprise Technology</v>
          </cell>
          <cell r="CD1889">
            <v>0</v>
          </cell>
        </row>
        <row r="1890">
          <cell r="E1890" t="str">
            <v>Technology Infrastructure Maintenance and Replacement</v>
          </cell>
          <cell r="I1890" t="str">
            <v>Enterprise Technology</v>
          </cell>
          <cell r="CD1890">
            <v>0</v>
          </cell>
        </row>
        <row r="1891">
          <cell r="E1891" t="str">
            <v>Technology Infrastructure Maintenance and Replacement</v>
          </cell>
          <cell r="I1891" t="str">
            <v>Enterprise Technology</v>
          </cell>
          <cell r="CD1891">
            <v>0</v>
          </cell>
        </row>
        <row r="1892">
          <cell r="E1892" t="str">
            <v>Technology Infrastructure Maintenance and Replacement</v>
          </cell>
          <cell r="I1892" t="str">
            <v>Enterprise Technology</v>
          </cell>
          <cell r="CD1892">
            <v>1291.7753988045272</v>
          </cell>
        </row>
        <row r="1893">
          <cell r="E1893" t="str">
            <v>Technology Infrastructure Maintenance and Replacement</v>
          </cell>
          <cell r="I1893" t="str">
            <v>Enterprise Technology</v>
          </cell>
          <cell r="CD1893">
            <v>0</v>
          </cell>
        </row>
        <row r="1894">
          <cell r="E1894" t="str">
            <v>Technology Infrastructure Maintenance and Replacement</v>
          </cell>
          <cell r="I1894" t="str">
            <v>Enterprise Technology</v>
          </cell>
          <cell r="CD1894">
            <v>0</v>
          </cell>
        </row>
        <row r="1895">
          <cell r="E1895" t="str">
            <v>Technology Infrastructure Maintenance and Replacement</v>
          </cell>
          <cell r="I1895" t="str">
            <v>Enterprise Technology</v>
          </cell>
          <cell r="CD1895">
            <v>2475.5038401127895</v>
          </cell>
        </row>
        <row r="1896">
          <cell r="E1896" t="str">
            <v>Technology Infrastructure Maintenance and Replacement</v>
          </cell>
          <cell r="I1896" t="str">
            <v>Enterprise Technology</v>
          </cell>
          <cell r="CD1896">
            <v>0</v>
          </cell>
        </row>
        <row r="1897">
          <cell r="E1897" t="str">
            <v>Technology Infrastructure Maintenance and Replacement</v>
          </cell>
          <cell r="I1897" t="str">
            <v>Enterprise Technology</v>
          </cell>
          <cell r="CD1897">
            <v>0</v>
          </cell>
        </row>
        <row r="1898">
          <cell r="E1898" t="str">
            <v>Technology Infrastructure Maintenance and Replacement</v>
          </cell>
          <cell r="I1898" t="str">
            <v>Enterprise Technology</v>
          </cell>
          <cell r="CD1898">
            <v>675.43658117688233</v>
          </cell>
        </row>
        <row r="1899">
          <cell r="E1899" t="str">
            <v>Technology Infrastructure Maintenance and Replacement</v>
          </cell>
          <cell r="I1899" t="str">
            <v>Enterprise Technology</v>
          </cell>
          <cell r="CD1899">
            <v>0</v>
          </cell>
        </row>
        <row r="1900">
          <cell r="E1900" t="str">
            <v>Technology Infrastructure Maintenance and Replacement</v>
          </cell>
          <cell r="I1900" t="str">
            <v>Enterprise Technology</v>
          </cell>
          <cell r="CD1900">
            <v>0</v>
          </cell>
        </row>
        <row r="1901">
          <cell r="E1901" t="str">
            <v>Technology Infrastructure Maintenance and Replacement</v>
          </cell>
          <cell r="I1901" t="str">
            <v>Enterprise Technology</v>
          </cell>
          <cell r="CD1901">
            <v>1582.792800000989</v>
          </cell>
        </row>
        <row r="1902">
          <cell r="E1902" t="str">
            <v>Technology Infrastructure Maintenance and Replacement</v>
          </cell>
          <cell r="I1902" t="str">
            <v>Enterprise Technology</v>
          </cell>
          <cell r="CD1902">
            <v>0</v>
          </cell>
        </row>
        <row r="1903">
          <cell r="E1903" t="str">
            <v>Technology Infrastructure Maintenance and Replacement</v>
          </cell>
          <cell r="I1903" t="str">
            <v>Enterprise Technology</v>
          </cell>
          <cell r="CD1903">
            <v>10690.697115834235</v>
          </cell>
        </row>
        <row r="1904">
          <cell r="E1904" t="str">
            <v>Technology Infrastructure Maintenance and Replacement</v>
          </cell>
          <cell r="I1904" t="str">
            <v>Enterprise Technology</v>
          </cell>
          <cell r="CD1904">
            <v>9564.6950442548896</v>
          </cell>
        </row>
        <row r="1905">
          <cell r="E1905" t="str">
            <v>Technology Infrastructure Maintenance and Replacement</v>
          </cell>
          <cell r="I1905" t="str">
            <v>Enterprise Technology</v>
          </cell>
          <cell r="CD1905">
            <v>0</v>
          </cell>
        </row>
        <row r="1906">
          <cell r="E1906" t="str">
            <v>Technology Infrastructure Maintenance and Replacement</v>
          </cell>
          <cell r="I1906" t="str">
            <v>Enterprise Technology</v>
          </cell>
          <cell r="CD1906">
            <v>0</v>
          </cell>
        </row>
        <row r="1907">
          <cell r="E1907" t="str">
            <v>Technology Infrastructure Maintenance and Replacement</v>
          </cell>
          <cell r="I1907" t="str">
            <v>Enterprise Technology</v>
          </cell>
          <cell r="CD1907">
            <v>0</v>
          </cell>
        </row>
        <row r="1908">
          <cell r="E1908" t="str">
            <v>Technology Infrastructure Maintenance and Replacement</v>
          </cell>
          <cell r="I1908" t="str">
            <v>Enterprise Technology</v>
          </cell>
          <cell r="CD1908">
            <v>0</v>
          </cell>
        </row>
        <row r="1909">
          <cell r="E1909" t="str">
            <v>Technology Infrastructure Maintenance and Replacement</v>
          </cell>
          <cell r="I1909" t="str">
            <v>Enterprise Technology</v>
          </cell>
          <cell r="CD1909">
            <v>0</v>
          </cell>
        </row>
        <row r="1910">
          <cell r="E1910" t="str">
            <v>Technology Infrastructure Maintenance and Replacement</v>
          </cell>
          <cell r="I1910" t="str">
            <v>Enterprise Technology</v>
          </cell>
          <cell r="CD1910">
            <v>0</v>
          </cell>
        </row>
        <row r="1911">
          <cell r="E1911" t="str">
            <v>Technology Infrastructure Maintenance and Replacement</v>
          </cell>
          <cell r="I1911" t="str">
            <v>Enterprise Technology</v>
          </cell>
          <cell r="CD1911">
            <v>0</v>
          </cell>
        </row>
        <row r="1912">
          <cell r="E1912" t="str">
            <v>Technology Planning, Design and Support</v>
          </cell>
          <cell r="I1912" t="str">
            <v>Enterprise Technology</v>
          </cell>
          <cell r="CD1912">
            <v>0</v>
          </cell>
        </row>
        <row r="1913">
          <cell r="E1913" t="str">
            <v>Technology Planning, Design and Support</v>
          </cell>
          <cell r="I1913" t="str">
            <v>Enterprise Technology</v>
          </cell>
          <cell r="CD1913">
            <v>0</v>
          </cell>
        </row>
        <row r="1914">
          <cell r="E1914" t="str">
            <v>Technology Planning, Design and Support</v>
          </cell>
          <cell r="I1914" t="str">
            <v>Enterprise Technology</v>
          </cell>
          <cell r="CD1914">
            <v>0</v>
          </cell>
        </row>
        <row r="1915">
          <cell r="E1915" t="str">
            <v>Technology Planning, Design and Support</v>
          </cell>
          <cell r="I1915" t="str">
            <v>Enterprise Technology</v>
          </cell>
          <cell r="CD1915">
            <v>0</v>
          </cell>
        </row>
        <row r="1916">
          <cell r="E1916" t="str">
            <v>Technology Planning, Design and Support</v>
          </cell>
          <cell r="I1916" t="str">
            <v>Enterprise Technology</v>
          </cell>
          <cell r="CD1916">
            <v>0</v>
          </cell>
        </row>
        <row r="1917">
          <cell r="E1917" t="str">
            <v>Technology Planning, Design and Support</v>
          </cell>
          <cell r="I1917" t="str">
            <v>Enterprise Technology</v>
          </cell>
          <cell r="CD1917">
            <v>0</v>
          </cell>
        </row>
        <row r="1918">
          <cell r="E1918" t="str">
            <v>Technology Planning, Design and Support</v>
          </cell>
          <cell r="I1918" t="str">
            <v>Enterprise Technology</v>
          </cell>
          <cell r="CD1918">
            <v>11372.09378442665</v>
          </cell>
        </row>
        <row r="1919">
          <cell r="E1919" t="str">
            <v>Technology Planning, Design and Support</v>
          </cell>
          <cell r="I1919" t="str">
            <v>Enterprise Technology</v>
          </cell>
          <cell r="CD1919">
            <v>958.63458236676956</v>
          </cell>
        </row>
        <row r="1920">
          <cell r="E1920" t="str">
            <v>Technology Planning, Design and Support</v>
          </cell>
          <cell r="I1920" t="str">
            <v>Enterprise Technology</v>
          </cell>
          <cell r="CD1920">
            <v>0</v>
          </cell>
        </row>
        <row r="1921">
          <cell r="E1921" t="str">
            <v>Technology Planning, Design and Support</v>
          </cell>
          <cell r="I1921" t="str">
            <v>Enterprise Technology</v>
          </cell>
          <cell r="CD1921">
            <v>0</v>
          </cell>
        </row>
        <row r="1922">
          <cell r="E1922" t="str">
            <v>Technology Planning, Design and Support</v>
          </cell>
          <cell r="I1922" t="str">
            <v>Enterprise Technology</v>
          </cell>
          <cell r="CD1922">
            <v>0</v>
          </cell>
        </row>
        <row r="1923">
          <cell r="E1923" t="str">
            <v>Technology Planning, Design and Support</v>
          </cell>
          <cell r="I1923" t="str">
            <v>Enterprise Technology</v>
          </cell>
          <cell r="CD1923">
            <v>0</v>
          </cell>
        </row>
        <row r="1924">
          <cell r="E1924" t="str">
            <v>Technology Planning, Design and Support</v>
          </cell>
          <cell r="I1924" t="str">
            <v>Enterprise Technology</v>
          </cell>
          <cell r="CD1924">
            <v>0</v>
          </cell>
        </row>
        <row r="1925">
          <cell r="E1925" t="str">
            <v>Technology Planning, Design and Support</v>
          </cell>
          <cell r="I1925" t="str">
            <v>Enterprise Technology</v>
          </cell>
          <cell r="CD1925">
            <v>0</v>
          </cell>
        </row>
        <row r="1926">
          <cell r="E1926" t="str">
            <v>Technology Planning, Design and Support</v>
          </cell>
          <cell r="I1926" t="str">
            <v>Enterprise Technology</v>
          </cell>
          <cell r="CD1926">
            <v>0</v>
          </cell>
        </row>
        <row r="1927">
          <cell r="E1927" t="str">
            <v>Technology Planning, Design and Support</v>
          </cell>
          <cell r="I1927" t="str">
            <v>Enterprise Technology</v>
          </cell>
          <cell r="CD1927">
            <v>0</v>
          </cell>
        </row>
        <row r="1928">
          <cell r="E1928" t="str">
            <v>Technology Planning, Design and Support</v>
          </cell>
          <cell r="I1928" t="str">
            <v>Enterprise Technology</v>
          </cell>
          <cell r="CD1928">
            <v>0</v>
          </cell>
        </row>
        <row r="1929">
          <cell r="E1929" t="str">
            <v>Technology Planning, Design and Support</v>
          </cell>
          <cell r="I1929" t="str">
            <v>Enterprise Technology</v>
          </cell>
          <cell r="CD1929">
            <v>0</v>
          </cell>
        </row>
        <row r="1930">
          <cell r="E1930" t="str">
            <v>Telecommunication Inspection and Maintenance</v>
          </cell>
          <cell r="I1930" t="str">
            <v>Inspections &amp; Maintenance</v>
          </cell>
          <cell r="CD1930">
            <v>0</v>
          </cell>
        </row>
        <row r="1931">
          <cell r="E1931" t="str">
            <v>Telecommunication Inspection and Maintenance</v>
          </cell>
          <cell r="I1931" t="str">
            <v>Inspections &amp; Maintenance</v>
          </cell>
          <cell r="CD1931">
            <v>0</v>
          </cell>
        </row>
        <row r="1932">
          <cell r="E1932" t="str">
            <v>Telecommunication Inspection and Maintenance</v>
          </cell>
          <cell r="I1932" t="str">
            <v>Inspections &amp; Maintenance</v>
          </cell>
          <cell r="CD1932">
            <v>0</v>
          </cell>
        </row>
        <row r="1933">
          <cell r="E1933" t="str">
            <v>Telecommunication Inspection and Maintenance</v>
          </cell>
          <cell r="I1933" t="str">
            <v>Inspections &amp; Maintenance</v>
          </cell>
          <cell r="CD1933">
            <v>0</v>
          </cell>
        </row>
        <row r="1934">
          <cell r="E1934" t="str">
            <v>Telecommunication Inspection and Maintenance</v>
          </cell>
          <cell r="I1934" t="str">
            <v>Inspections &amp; Maintenance</v>
          </cell>
          <cell r="CD1934">
            <v>0</v>
          </cell>
        </row>
        <row r="1935">
          <cell r="E1935" t="str">
            <v>Telecommunication Inspection and Maintenance</v>
          </cell>
          <cell r="I1935" t="str">
            <v>Inspections &amp; Maintenance</v>
          </cell>
          <cell r="CD1935">
            <v>0</v>
          </cell>
        </row>
        <row r="1936">
          <cell r="E1936" t="str">
            <v>Telecommunication Inspection and Maintenance</v>
          </cell>
          <cell r="I1936" t="str">
            <v>Inspections &amp; Maintenance</v>
          </cell>
          <cell r="CD1936">
            <v>1557.6997405028235</v>
          </cell>
        </row>
        <row r="1937">
          <cell r="E1937" t="str">
            <v>Telecommunication Inspection and Maintenance</v>
          </cell>
          <cell r="I1937" t="str">
            <v>Inspections &amp; Maintenance</v>
          </cell>
          <cell r="CD1937">
            <v>1378.0384680243328</v>
          </cell>
        </row>
        <row r="1938">
          <cell r="E1938" t="str">
            <v>Telecommunication Inspection and Maintenance</v>
          </cell>
          <cell r="I1938" t="str">
            <v>Inspections &amp; Maintenance</v>
          </cell>
          <cell r="CD1938">
            <v>0</v>
          </cell>
        </row>
        <row r="1939">
          <cell r="E1939" t="str">
            <v>Telecommunication Line Rents</v>
          </cell>
          <cell r="I1939" t="str">
            <v>Grid Monitoring &amp; Operability</v>
          </cell>
          <cell r="CD1939">
            <v>0</v>
          </cell>
        </row>
        <row r="1940">
          <cell r="E1940" t="str">
            <v>Telecommunication Line Rents</v>
          </cell>
          <cell r="I1940" t="str">
            <v>Grid Monitoring &amp; Operability</v>
          </cell>
          <cell r="CD1940">
            <v>0</v>
          </cell>
        </row>
        <row r="1941">
          <cell r="E1941" t="str">
            <v>Telecommunication Line Rents</v>
          </cell>
          <cell r="I1941" t="str">
            <v>Grid Monitoring &amp; Operability</v>
          </cell>
          <cell r="CD1941">
            <v>0</v>
          </cell>
        </row>
        <row r="1942">
          <cell r="E1942" t="str">
            <v>Telecommunication Line Rents</v>
          </cell>
          <cell r="I1942" t="str">
            <v>Grid Monitoring &amp; Operability</v>
          </cell>
          <cell r="CD1942">
            <v>0</v>
          </cell>
        </row>
        <row r="1943">
          <cell r="E1943" t="str">
            <v>Telecommunication Line Rents</v>
          </cell>
          <cell r="I1943" t="str">
            <v>Grid Monitoring &amp; Operability</v>
          </cell>
          <cell r="CD1943">
            <v>0</v>
          </cell>
        </row>
        <row r="1944">
          <cell r="E1944" t="str">
            <v>Telecommunication Line Rents</v>
          </cell>
          <cell r="I1944" t="str">
            <v>Grid Monitoring &amp; Operability</v>
          </cell>
          <cell r="CD1944">
            <v>0</v>
          </cell>
        </row>
        <row r="1945">
          <cell r="E1945" t="str">
            <v>Telecommunication Line Rents</v>
          </cell>
          <cell r="I1945" t="str">
            <v>Capital Related Expense &amp; Other</v>
          </cell>
          <cell r="CD1945">
            <v>3.5409992265175087E-15</v>
          </cell>
        </row>
        <row r="1946">
          <cell r="E1946" t="str">
            <v>Telecommunication Line Rents</v>
          </cell>
          <cell r="I1946" t="str">
            <v>Capital Related Expense &amp; Other</v>
          </cell>
          <cell r="CD1946">
            <v>2.3365062250986478E-5</v>
          </cell>
        </row>
        <row r="1947">
          <cell r="E1947" t="str">
            <v>Telecommunication Line Rents</v>
          </cell>
          <cell r="I1947" t="str">
            <v>Capital Related Expense &amp; Other</v>
          </cell>
          <cell r="CD1947">
            <v>1295.4669800000001</v>
          </cell>
        </row>
        <row r="1948">
          <cell r="E1948" t="str">
            <v>Telecommunication Storm Response O&amp;M</v>
          </cell>
          <cell r="I1948" t="str">
            <v>Emergency Management</v>
          </cell>
          <cell r="CD1948">
            <v>23.57147660305926</v>
          </cell>
        </row>
        <row r="1949">
          <cell r="E1949" t="str">
            <v>Telecommunication Storm Response O&amp;M</v>
          </cell>
          <cell r="I1949" t="str">
            <v>Emergency Management</v>
          </cell>
          <cell r="CD1949">
            <v>2.3947918319176416</v>
          </cell>
        </row>
        <row r="1950">
          <cell r="E1950" t="str">
            <v>Telecommunication Storm Response O&amp;M</v>
          </cell>
          <cell r="I1950" t="str">
            <v>Emergency Management</v>
          </cell>
          <cell r="CD1950">
            <v>0</v>
          </cell>
        </row>
        <row r="1951">
          <cell r="E1951" t="str">
            <v>Tie-Line Facilities Rental Agreements</v>
          </cell>
          <cell r="I1951" t="str">
            <v>Other Operating Revenue</v>
          </cell>
          <cell r="CD1951">
            <v>250</v>
          </cell>
        </row>
        <row r="1952">
          <cell r="E1952" t="str">
            <v>Training and Development</v>
          </cell>
          <cell r="I1952" t="str">
            <v>Employee Training &amp; Development</v>
          </cell>
          <cell r="CD1952">
            <v>2397.035764983937</v>
          </cell>
        </row>
        <row r="1953">
          <cell r="E1953" t="str">
            <v>Training and Development</v>
          </cell>
          <cell r="I1953" t="str">
            <v>Employee Training &amp; Development</v>
          </cell>
          <cell r="CD1953">
            <v>744.76106494774808</v>
          </cell>
        </row>
        <row r="1954">
          <cell r="E1954" t="str">
            <v>Training and Development</v>
          </cell>
          <cell r="I1954" t="str">
            <v>Employee Training &amp; Development</v>
          </cell>
          <cell r="CD1954">
            <v>0</v>
          </cell>
        </row>
        <row r="1955">
          <cell r="E1955" t="str">
            <v>Training and Development</v>
          </cell>
          <cell r="I1955" t="str">
            <v>Employee Training &amp; Development</v>
          </cell>
          <cell r="CD1955">
            <v>9083.8281073226917</v>
          </cell>
        </row>
        <row r="1956">
          <cell r="E1956" t="str">
            <v>Training and Development</v>
          </cell>
          <cell r="I1956" t="str">
            <v>Employee Training &amp; Development</v>
          </cell>
          <cell r="CD1956">
            <v>6306.2909036153542</v>
          </cell>
        </row>
        <row r="1957">
          <cell r="E1957" t="str">
            <v>Training and Development</v>
          </cell>
          <cell r="I1957" t="str">
            <v>Employee Training &amp; Development</v>
          </cell>
          <cell r="CD1957">
            <v>0</v>
          </cell>
        </row>
        <row r="1958">
          <cell r="E1958" t="str">
            <v>Training and Development</v>
          </cell>
          <cell r="I1958" t="str">
            <v>Employee Training &amp; Development</v>
          </cell>
          <cell r="CD1958">
            <v>0</v>
          </cell>
        </row>
        <row r="1959">
          <cell r="E1959" t="str">
            <v>Training and Development</v>
          </cell>
          <cell r="I1959" t="str">
            <v>Employee Training &amp; Development</v>
          </cell>
          <cell r="CD1959">
            <v>4621.7649685555571</v>
          </cell>
        </row>
        <row r="1960">
          <cell r="E1960" t="str">
            <v>Training and Development</v>
          </cell>
          <cell r="I1960" t="str">
            <v>Employee Training &amp; Development</v>
          </cell>
          <cell r="CD1960">
            <v>0</v>
          </cell>
        </row>
        <row r="1961">
          <cell r="E1961" t="str">
            <v>Training and Development</v>
          </cell>
          <cell r="I1961" t="str">
            <v>Employee Training &amp; Development</v>
          </cell>
          <cell r="CD1961">
            <v>0</v>
          </cell>
        </row>
        <row r="1962">
          <cell r="E1962" t="str">
            <v>Training and Development</v>
          </cell>
          <cell r="I1962" t="str">
            <v>Employee Training &amp; Development</v>
          </cell>
          <cell r="CD1962">
            <v>0</v>
          </cell>
        </row>
        <row r="1963">
          <cell r="E1963" t="str">
            <v>Training and Development</v>
          </cell>
          <cell r="I1963" t="str">
            <v>Employee Training &amp; Development</v>
          </cell>
          <cell r="CD1963">
            <v>0</v>
          </cell>
        </row>
        <row r="1964">
          <cell r="E1964" t="str">
            <v>Training Delivery and Development - Transmission and Distribution</v>
          </cell>
          <cell r="I1964" t="str">
            <v>Employee Training &amp; Development</v>
          </cell>
          <cell r="CD1964">
            <v>3848.85793007647</v>
          </cell>
        </row>
        <row r="1965">
          <cell r="E1965" t="str">
            <v>Training Delivery and Development - Transmission and Distribution</v>
          </cell>
          <cell r="I1965" t="str">
            <v>Employee Training &amp; Development</v>
          </cell>
          <cell r="CD1965">
            <v>2555.5544829164296</v>
          </cell>
        </row>
        <row r="1966">
          <cell r="E1966" t="str">
            <v>Training Delivery and Development - Transmission and Distribution</v>
          </cell>
          <cell r="I1966" t="str">
            <v>Employee Training &amp; Development</v>
          </cell>
          <cell r="CD1966">
            <v>0</v>
          </cell>
        </row>
        <row r="1967">
          <cell r="E1967" t="str">
            <v>Training Delivery and Development - Transmission and Distribution</v>
          </cell>
          <cell r="I1967" t="str">
            <v>Employee Training &amp; Development</v>
          </cell>
          <cell r="CD1967">
            <v>8817.3335978214691</v>
          </cell>
        </row>
        <row r="1968">
          <cell r="E1968" t="str">
            <v>Training Delivery and Development - Transmission and Distribution</v>
          </cell>
          <cell r="I1968" t="str">
            <v>Employee Training &amp; Development</v>
          </cell>
          <cell r="CD1968">
            <v>5994.5526568861796</v>
          </cell>
        </row>
        <row r="1969">
          <cell r="E1969" t="str">
            <v>Training Delivery and Development - Transmission and Distribution</v>
          </cell>
          <cell r="I1969" t="str">
            <v>Employee Training &amp; Development</v>
          </cell>
          <cell r="CD1969">
            <v>0</v>
          </cell>
        </row>
        <row r="1970">
          <cell r="E1970" t="str">
            <v>Training Delivery and Development - Transmission and Distribution</v>
          </cell>
          <cell r="I1970" t="str">
            <v>Wildfire Management</v>
          </cell>
          <cell r="CD1970">
            <v>0</v>
          </cell>
        </row>
        <row r="1971">
          <cell r="E1971" t="str">
            <v>Training Delivery and Development - Transmission and Distribution</v>
          </cell>
          <cell r="I1971" t="str">
            <v>Wildfire Management</v>
          </cell>
          <cell r="CD1971">
            <v>0</v>
          </cell>
        </row>
        <row r="1972">
          <cell r="E1972" t="str">
            <v>Training Delivery and Development - Transmission and Distribution</v>
          </cell>
          <cell r="I1972" t="str">
            <v>Wildfire Management</v>
          </cell>
          <cell r="CD1972">
            <v>0</v>
          </cell>
        </row>
        <row r="1973">
          <cell r="E1973" t="str">
            <v>Training Delivery and Development - Transmission and Distribution</v>
          </cell>
          <cell r="I1973" t="str">
            <v>Employee Training &amp; Development</v>
          </cell>
          <cell r="CD1973">
            <v>0</v>
          </cell>
        </row>
        <row r="1974">
          <cell r="E1974" t="str">
            <v>Training Delivery and Development - Transmission and Distribution</v>
          </cell>
          <cell r="I1974" t="str">
            <v>Employee Training &amp; Development</v>
          </cell>
          <cell r="CD1974">
            <v>0</v>
          </cell>
        </row>
        <row r="1975">
          <cell r="E1975" t="str">
            <v>Training Delivery and Development - Transmission and Distribution</v>
          </cell>
          <cell r="I1975" t="str">
            <v>Employee Training &amp; Development</v>
          </cell>
          <cell r="CD1975">
            <v>0</v>
          </cell>
        </row>
        <row r="1976">
          <cell r="E1976" t="str">
            <v>Training Delivery and Development - Transmission and Distribution</v>
          </cell>
          <cell r="I1976" t="str">
            <v>Employee Training &amp; Development</v>
          </cell>
          <cell r="CD1976">
            <v>0</v>
          </cell>
        </row>
        <row r="1977">
          <cell r="E1977" t="str">
            <v>Training Delivery and Development - Transmission and Distribution</v>
          </cell>
          <cell r="I1977" t="str">
            <v>Employee Training &amp; Development</v>
          </cell>
          <cell r="CD1977">
            <v>0</v>
          </cell>
        </row>
        <row r="1978">
          <cell r="E1978" t="str">
            <v>Training Delivery and Development - Transmission and Distribution</v>
          </cell>
          <cell r="I1978" t="str">
            <v>Employee Training &amp; Development</v>
          </cell>
          <cell r="CD1978">
            <v>0</v>
          </cell>
        </row>
        <row r="1979">
          <cell r="E1979" t="str">
            <v>Training Seat-Time - Transmission and Distribution</v>
          </cell>
          <cell r="I1979" t="str">
            <v>Employee Training &amp; Development</v>
          </cell>
          <cell r="CD1979">
            <v>0</v>
          </cell>
        </row>
        <row r="1980">
          <cell r="E1980" t="str">
            <v>Training Seat-Time - Transmission and Distribution</v>
          </cell>
          <cell r="I1980" t="str">
            <v>Employee Training &amp; Development</v>
          </cell>
          <cell r="CD1980">
            <v>2.3224138059887412E-5</v>
          </cell>
        </row>
        <row r="1981">
          <cell r="E1981" t="str">
            <v>Training Seat-Time - Transmission and Distribution</v>
          </cell>
          <cell r="I1981" t="str">
            <v>Employee Training &amp; Development</v>
          </cell>
          <cell r="CD1981">
            <v>0</v>
          </cell>
        </row>
        <row r="1982">
          <cell r="E1982" t="str">
            <v>Training Seat-Time - Transmission and Distribution</v>
          </cell>
          <cell r="I1982" t="str">
            <v>Employee Training &amp; Development</v>
          </cell>
          <cell r="CD1982">
            <v>8337.4708746763263</v>
          </cell>
        </row>
        <row r="1983">
          <cell r="E1983" t="str">
            <v>Training Seat-Time - Transmission and Distribution</v>
          </cell>
          <cell r="I1983" t="str">
            <v>Employee Training &amp; Development</v>
          </cell>
          <cell r="CD1983">
            <v>2567.51586620526</v>
          </cell>
        </row>
        <row r="1984">
          <cell r="E1984" t="str">
            <v>Training Seat-Time - Transmission and Distribution</v>
          </cell>
          <cell r="I1984" t="str">
            <v>Employee Training &amp; Development</v>
          </cell>
          <cell r="CD1984">
            <v>0</v>
          </cell>
        </row>
        <row r="1985">
          <cell r="E1985" t="str">
            <v>Training Seat-Time - Transmission and Distribution</v>
          </cell>
          <cell r="I1985" t="str">
            <v>Employee Training &amp; Development</v>
          </cell>
          <cell r="CD1985">
            <v>0</v>
          </cell>
        </row>
        <row r="1986">
          <cell r="E1986" t="str">
            <v>Training Seat-Time - Transmission and Distribution</v>
          </cell>
          <cell r="I1986" t="str">
            <v>Employee Training &amp; Development</v>
          </cell>
          <cell r="CD1986">
            <v>0</v>
          </cell>
        </row>
        <row r="1987">
          <cell r="E1987" t="str">
            <v>Training Seat-Time - Transmission and Distribution</v>
          </cell>
          <cell r="I1987" t="str">
            <v>Employee Training &amp; Development</v>
          </cell>
          <cell r="CD1987">
            <v>0</v>
          </cell>
        </row>
        <row r="1988">
          <cell r="E1988" t="str">
            <v>Training Seat-Time - Transmission and Distribution</v>
          </cell>
          <cell r="I1988" t="str">
            <v>Employee Training &amp; Development</v>
          </cell>
          <cell r="CD1988">
            <v>0</v>
          </cell>
        </row>
        <row r="1989">
          <cell r="E1989" t="str">
            <v>Training Seat-Time - Transmission and Distribution</v>
          </cell>
          <cell r="I1989" t="str">
            <v>Employee Training &amp; Development</v>
          </cell>
          <cell r="CD1989">
            <v>0</v>
          </cell>
        </row>
        <row r="1990">
          <cell r="E1990" t="str">
            <v>Training Seat-Time - Transmission and Distribution</v>
          </cell>
          <cell r="I1990" t="str">
            <v>Employee Training &amp; Development</v>
          </cell>
          <cell r="CD1990">
            <v>0</v>
          </cell>
        </row>
        <row r="1991">
          <cell r="E1991" t="str">
            <v>Training Seat-Time - Transmission and Distribution</v>
          </cell>
          <cell r="I1991" t="str">
            <v>Employee Training &amp; Development</v>
          </cell>
          <cell r="CD1991">
            <v>15110.835937000807</v>
          </cell>
        </row>
        <row r="1992">
          <cell r="E1992" t="str">
            <v>Training Seat-Time - Transmission and Distribution</v>
          </cell>
          <cell r="I1992" t="str">
            <v>Employee Training &amp; Development</v>
          </cell>
          <cell r="CD1992">
            <v>4764.6775935997175</v>
          </cell>
        </row>
        <row r="1993">
          <cell r="E1993" t="str">
            <v>Training Seat-Time - Transmission and Distribution</v>
          </cell>
          <cell r="I1993" t="str">
            <v>Employee Training &amp; Development</v>
          </cell>
          <cell r="CD1993">
            <v>0</v>
          </cell>
        </row>
        <row r="1994">
          <cell r="E1994" t="str">
            <v>Training Seat-Time - Transmission and Distribution</v>
          </cell>
          <cell r="I1994" t="str">
            <v>Employee Training &amp; Development</v>
          </cell>
          <cell r="CD1994">
            <v>0</v>
          </cell>
        </row>
        <row r="1995">
          <cell r="E1995" t="str">
            <v>Training Seat-Time - Transmission and Distribution</v>
          </cell>
          <cell r="I1995" t="str">
            <v>Employee Training &amp; Development</v>
          </cell>
          <cell r="CD1995">
            <v>0</v>
          </cell>
        </row>
        <row r="1996">
          <cell r="E1996" t="str">
            <v>Training Seat-Time - Transmission and Distribution</v>
          </cell>
          <cell r="I1996" t="str">
            <v>Employee Training &amp; Development</v>
          </cell>
          <cell r="CD1996">
            <v>0</v>
          </cell>
        </row>
        <row r="1997">
          <cell r="E1997" t="str">
            <v>Training Seat-Time - Transmission and Distribution</v>
          </cell>
          <cell r="I1997" t="str">
            <v>Employee Training &amp; Development</v>
          </cell>
          <cell r="CD1997">
            <v>0</v>
          </cell>
        </row>
        <row r="1998">
          <cell r="E1998" t="str">
            <v>Training Seat-Time - Transmission and Distribution</v>
          </cell>
          <cell r="I1998" t="str">
            <v>Employee Training &amp; Development</v>
          </cell>
          <cell r="CD1998">
            <v>0</v>
          </cell>
        </row>
        <row r="1999">
          <cell r="E1999" t="str">
            <v>Training Seat-Time - Transmission and Distribution</v>
          </cell>
          <cell r="I1999" t="str">
            <v>Employee Training &amp; Development</v>
          </cell>
          <cell r="CD1999">
            <v>0</v>
          </cell>
        </row>
        <row r="2000">
          <cell r="E2000" t="str">
            <v>Training Seat-Time - Transmission and Distribution</v>
          </cell>
          <cell r="I2000" t="str">
            <v>Wildfire Management</v>
          </cell>
          <cell r="CD2000">
            <v>0</v>
          </cell>
        </row>
        <row r="2001">
          <cell r="E2001" t="str">
            <v>Training Seat-Time - Transmission and Distribution</v>
          </cell>
          <cell r="I2001" t="str">
            <v>Wildfire Management</v>
          </cell>
          <cell r="CD2001">
            <v>0</v>
          </cell>
        </row>
        <row r="2002">
          <cell r="E2002" t="str">
            <v>Training Seat-Time - Transmission and Distribution</v>
          </cell>
          <cell r="I2002" t="str">
            <v>Wildfire Management</v>
          </cell>
          <cell r="CD2002">
            <v>0</v>
          </cell>
        </row>
        <row r="2003">
          <cell r="E2003" t="str">
            <v>Training Seat-Time - Transmission and Distribution</v>
          </cell>
          <cell r="I2003" t="str">
            <v>Employee Training &amp; Development</v>
          </cell>
          <cell r="CD2003">
            <v>478.65896555486108</v>
          </cell>
        </row>
        <row r="2004">
          <cell r="E2004" t="str">
            <v>Training Seat-Time - Transmission and Distribution</v>
          </cell>
          <cell r="I2004" t="str">
            <v>Employee Training &amp; Development</v>
          </cell>
          <cell r="CD2004">
            <v>148.29695261105792</v>
          </cell>
        </row>
        <row r="2005">
          <cell r="E2005" t="str">
            <v>Training Seat-Time - Transmission and Distribution</v>
          </cell>
          <cell r="I2005" t="str">
            <v>Employee Training &amp; Development</v>
          </cell>
          <cell r="CD2005">
            <v>0</v>
          </cell>
        </row>
        <row r="2006">
          <cell r="E2006" t="str">
            <v>Training Seat-Time - Transmission and Distribution</v>
          </cell>
          <cell r="I2006" t="str">
            <v>Employee Training &amp; Development</v>
          </cell>
          <cell r="CD2006">
            <v>0</v>
          </cell>
        </row>
        <row r="2007">
          <cell r="E2007" t="str">
            <v>Training Seat-Time - Transmission and Distribution</v>
          </cell>
          <cell r="I2007" t="str">
            <v>Employee Training &amp; Development</v>
          </cell>
          <cell r="CD2007">
            <v>0</v>
          </cell>
        </row>
        <row r="2008">
          <cell r="E2008" t="str">
            <v>Training Seat-Time - Transmission and Distribution</v>
          </cell>
          <cell r="I2008" t="str">
            <v>Employee Training &amp; Development</v>
          </cell>
          <cell r="CD2008">
            <v>0</v>
          </cell>
        </row>
        <row r="2009">
          <cell r="E2009" t="str">
            <v>Training, Drills and Exercises</v>
          </cell>
          <cell r="I2009" t="str">
            <v>Emergency Management</v>
          </cell>
          <cell r="CD2009">
            <v>1284.8236063543516</v>
          </cell>
        </row>
        <row r="2010">
          <cell r="E2010" t="str">
            <v>Training, Drills and Exercises</v>
          </cell>
          <cell r="I2010" t="str">
            <v>Emergency Management</v>
          </cell>
          <cell r="CD2010">
            <v>1384.3651778311787</v>
          </cell>
        </row>
        <row r="2011">
          <cell r="E2011" t="str">
            <v>Training, Drills and Exercises</v>
          </cell>
          <cell r="I2011" t="str">
            <v>Emergency Management</v>
          </cell>
          <cell r="CD2011">
            <v>0</v>
          </cell>
        </row>
        <row r="2012">
          <cell r="E2012" t="str">
            <v>Training, Drills and Exercises</v>
          </cell>
          <cell r="I2012" t="str">
            <v>Emergency Management</v>
          </cell>
          <cell r="CD2012">
            <v>0</v>
          </cell>
        </row>
        <row r="2013">
          <cell r="E2013" t="str">
            <v>Training, Drills and Exercises</v>
          </cell>
          <cell r="I2013" t="str">
            <v>Emergency Management</v>
          </cell>
          <cell r="CD2013">
            <v>0</v>
          </cell>
        </row>
        <row r="2014">
          <cell r="E2014" t="str">
            <v>Training, Drills and Exercises</v>
          </cell>
          <cell r="I2014" t="str">
            <v>Emergency Management</v>
          </cell>
          <cell r="CD2014">
            <v>0</v>
          </cell>
        </row>
        <row r="2015">
          <cell r="E2015" t="str">
            <v>Transformer Inspections and Maintenance</v>
          </cell>
          <cell r="I2015" t="str">
            <v>Inspections &amp; Maintenance</v>
          </cell>
          <cell r="CD2015">
            <v>532.21343309758504</v>
          </cell>
        </row>
        <row r="2016">
          <cell r="E2016" t="str">
            <v>Transformer Inspections and Maintenance</v>
          </cell>
          <cell r="I2016" t="str">
            <v>Inspections &amp; Maintenance</v>
          </cell>
          <cell r="CD2016">
            <v>253.55922331101885</v>
          </cell>
        </row>
        <row r="2017">
          <cell r="E2017" t="str">
            <v>Transformer Inspections and Maintenance</v>
          </cell>
          <cell r="I2017" t="str">
            <v>Inspections &amp; Maintenance</v>
          </cell>
          <cell r="CD2017">
            <v>0</v>
          </cell>
        </row>
        <row r="2018">
          <cell r="E2018" t="str">
            <v>Transformer Inspections and Maintenance</v>
          </cell>
          <cell r="I2018" t="str">
            <v>Inspections &amp; Maintenance</v>
          </cell>
          <cell r="CD2018">
            <v>521.23857517009844</v>
          </cell>
        </row>
        <row r="2019">
          <cell r="E2019" t="str">
            <v>Transformer Inspections and Maintenance</v>
          </cell>
          <cell r="I2019" t="str">
            <v>Inspections &amp; Maintenance</v>
          </cell>
          <cell r="CD2019">
            <v>254.27071728287089</v>
          </cell>
        </row>
        <row r="2020">
          <cell r="E2020" t="str">
            <v>Transformer Inspections and Maintenance</v>
          </cell>
          <cell r="I2020" t="str">
            <v>Inspections &amp; Maintenance</v>
          </cell>
          <cell r="CD2020">
            <v>0</v>
          </cell>
        </row>
        <row r="2021">
          <cell r="E2021" t="str">
            <v>Transmission and Distribution Services</v>
          </cell>
          <cell r="I2021" t="str">
            <v>Other Operating Revenue</v>
          </cell>
          <cell r="CD2021">
            <v>55619</v>
          </cell>
        </row>
        <row r="2022">
          <cell r="E2022" t="str">
            <v>Transmission Intrusive Pole Inspections</v>
          </cell>
          <cell r="I2022" t="str">
            <v>Poles</v>
          </cell>
          <cell r="CD2022">
            <v>53.992179293001691</v>
          </cell>
        </row>
        <row r="2023">
          <cell r="E2023" t="str">
            <v>Transmission Intrusive Pole Inspections</v>
          </cell>
          <cell r="I2023" t="str">
            <v>Poles</v>
          </cell>
          <cell r="CD2023">
            <v>636.62168648624311</v>
          </cell>
        </row>
        <row r="2024">
          <cell r="E2024" t="str">
            <v>Transmission Intrusive Pole Inspections</v>
          </cell>
          <cell r="I2024" t="str">
            <v>Poles</v>
          </cell>
          <cell r="CD2024">
            <v>0</v>
          </cell>
        </row>
        <row r="2025">
          <cell r="E2025" t="str">
            <v>Transmission Intrusive Pole Inspections</v>
          </cell>
          <cell r="I2025" t="str">
            <v>Poles</v>
          </cell>
          <cell r="CD2025">
            <v>0</v>
          </cell>
        </row>
        <row r="2026">
          <cell r="E2026" t="str">
            <v>Transmission Intrusive Pole Inspections</v>
          </cell>
          <cell r="I2026" t="str">
            <v>Poles</v>
          </cell>
          <cell r="CD2026">
            <v>0</v>
          </cell>
        </row>
        <row r="2027">
          <cell r="E2027" t="str">
            <v>Transmission Intrusive Pole Inspections</v>
          </cell>
          <cell r="I2027" t="str">
            <v>Poles</v>
          </cell>
          <cell r="CD2027">
            <v>0</v>
          </cell>
        </row>
        <row r="2028">
          <cell r="E2028" t="str">
            <v>Transmission Intrusive Pole Inspections</v>
          </cell>
          <cell r="I2028" t="str">
            <v>Poles</v>
          </cell>
          <cell r="CD2028">
            <v>0.54537999209031263</v>
          </cell>
        </row>
        <row r="2029">
          <cell r="E2029" t="str">
            <v>Transmission Intrusive Pole Inspections</v>
          </cell>
          <cell r="I2029" t="str">
            <v>Poles</v>
          </cell>
          <cell r="CD2029">
            <v>6.4695521155546345</v>
          </cell>
        </row>
        <row r="2030">
          <cell r="E2030" t="str">
            <v>Transmission Intrusive Pole Inspections</v>
          </cell>
          <cell r="I2030" t="str">
            <v>Poles</v>
          </cell>
          <cell r="CD2030">
            <v>0</v>
          </cell>
        </row>
        <row r="2031">
          <cell r="E2031" t="str">
            <v>Transmission Joint Pole Operations</v>
          </cell>
          <cell r="I2031" t="str">
            <v>Poles</v>
          </cell>
          <cell r="CD2031">
            <v>221.00550690628677</v>
          </cell>
        </row>
        <row r="2032">
          <cell r="E2032" t="str">
            <v>Transmission Joint Pole Operations</v>
          </cell>
          <cell r="I2032" t="str">
            <v>Poles</v>
          </cell>
          <cell r="CD2032">
            <v>27.759545141515559</v>
          </cell>
        </row>
        <row r="2033">
          <cell r="E2033" t="str">
            <v>Transmission Joint Pole Operations</v>
          </cell>
          <cell r="I2033" t="str">
            <v>Poles</v>
          </cell>
          <cell r="CD2033">
            <v>0</v>
          </cell>
        </row>
        <row r="2034">
          <cell r="E2034" t="str">
            <v>Transmission Line Patrols</v>
          </cell>
          <cell r="I2034" t="str">
            <v>Inspections &amp; Maintenance</v>
          </cell>
          <cell r="CD2034">
            <v>6631.0815644031209</v>
          </cell>
        </row>
        <row r="2035">
          <cell r="E2035" t="str">
            <v>Transmission Line Patrols</v>
          </cell>
          <cell r="I2035" t="str">
            <v>Inspections &amp; Maintenance</v>
          </cell>
          <cell r="CD2035">
            <v>1996.3878979525468</v>
          </cell>
        </row>
        <row r="2036">
          <cell r="E2036" t="str">
            <v>Transmission Line Patrols</v>
          </cell>
          <cell r="I2036" t="str">
            <v>Inspections &amp; Maintenance</v>
          </cell>
          <cell r="CD2036">
            <v>0</v>
          </cell>
        </row>
        <row r="2037">
          <cell r="E2037" t="str">
            <v>Transmission Line Patrols</v>
          </cell>
          <cell r="I2037" t="str">
            <v>Inspections &amp; Maintenance</v>
          </cell>
          <cell r="CD2037">
            <v>0</v>
          </cell>
        </row>
        <row r="2038">
          <cell r="E2038" t="str">
            <v>Transmission Line Patrols</v>
          </cell>
          <cell r="I2038" t="str">
            <v>Inspections &amp; Maintenance</v>
          </cell>
          <cell r="CD2038">
            <v>0</v>
          </cell>
        </row>
        <row r="2039">
          <cell r="E2039" t="str">
            <v>Transmission Line Patrols</v>
          </cell>
          <cell r="I2039" t="str">
            <v>Inspections &amp; Maintenance</v>
          </cell>
          <cell r="CD2039">
            <v>0</v>
          </cell>
        </row>
        <row r="2040">
          <cell r="E2040" t="str">
            <v>Transmission Line Patrols</v>
          </cell>
          <cell r="I2040" t="str">
            <v>Inspections &amp; Maintenance</v>
          </cell>
          <cell r="CD2040">
            <v>0</v>
          </cell>
        </row>
        <row r="2041">
          <cell r="E2041" t="str">
            <v>Transmission Line Patrols</v>
          </cell>
          <cell r="I2041" t="str">
            <v>Inspections &amp; Maintenance</v>
          </cell>
          <cell r="CD2041">
            <v>0</v>
          </cell>
        </row>
        <row r="2042">
          <cell r="E2042" t="str">
            <v>Transmission Line Patrols</v>
          </cell>
          <cell r="I2042" t="str">
            <v>Inspections &amp; Maintenance</v>
          </cell>
          <cell r="CD2042">
            <v>0</v>
          </cell>
        </row>
        <row r="2043">
          <cell r="E2043" t="str">
            <v>Transmission Line Rating Remediation (TLRR)</v>
          </cell>
          <cell r="I2043" t="str">
            <v>Inspections &amp; Maintenance</v>
          </cell>
          <cell r="CD2043">
            <v>0</v>
          </cell>
        </row>
        <row r="2044">
          <cell r="E2044" t="str">
            <v>Transmission Line Rating Remediation (TLRR)</v>
          </cell>
          <cell r="I2044" t="str">
            <v>Inspections &amp; Maintenance</v>
          </cell>
          <cell r="CD2044">
            <v>0</v>
          </cell>
        </row>
        <row r="2045">
          <cell r="E2045" t="str">
            <v>Transmission Line Rating Remediation (TLRR)</v>
          </cell>
          <cell r="I2045" t="str">
            <v>Inspections &amp; Maintenance</v>
          </cell>
          <cell r="CD2045">
            <v>0</v>
          </cell>
        </row>
        <row r="2046">
          <cell r="E2046" t="str">
            <v>Transmission Line Rating Remediation (TLRR)</v>
          </cell>
          <cell r="I2046" t="str">
            <v>Inspections &amp; Maintenance</v>
          </cell>
          <cell r="CD2046">
            <v>749.65862299443336</v>
          </cell>
        </row>
        <row r="2047">
          <cell r="E2047" t="str">
            <v>Transmission Line Rating Remediation (TLRR)</v>
          </cell>
          <cell r="I2047" t="str">
            <v>Inspections &amp; Maintenance</v>
          </cell>
          <cell r="CD2047">
            <v>1386.2065558937873</v>
          </cell>
        </row>
        <row r="2048">
          <cell r="E2048" t="str">
            <v>Transmission Line Rating Remediation (TLRR)</v>
          </cell>
          <cell r="I2048" t="str">
            <v>Inspections &amp; Maintenance</v>
          </cell>
          <cell r="CD2048">
            <v>0</v>
          </cell>
        </row>
        <row r="2049">
          <cell r="E2049" t="str">
            <v>Transmission Line Rents</v>
          </cell>
          <cell r="I2049" t="str">
            <v>Capital Related Expense &amp; Other</v>
          </cell>
          <cell r="CD2049">
            <v>1.2569255407890751E-5</v>
          </cell>
        </row>
        <row r="2050">
          <cell r="E2050" t="str">
            <v>Transmission Line Rents</v>
          </cell>
          <cell r="I2050" t="str">
            <v>Capital Related Expense &amp; Other</v>
          </cell>
          <cell r="CD2050">
            <v>-5.2805576289395481E-13</v>
          </cell>
        </row>
        <row r="2051">
          <cell r="E2051" t="str">
            <v>Transmission Line Rents</v>
          </cell>
          <cell r="I2051" t="str">
            <v>Capital Related Expense &amp; Other</v>
          </cell>
          <cell r="CD2051">
            <v>17474.533039999998</v>
          </cell>
        </row>
        <row r="2052">
          <cell r="E2052" t="str">
            <v>Transmission O&amp;M Maintenance</v>
          </cell>
          <cell r="I2052" t="str">
            <v>Inspections &amp; Maintenance</v>
          </cell>
          <cell r="CD2052">
            <v>1044.8761687041131</v>
          </cell>
        </row>
        <row r="2053">
          <cell r="E2053" t="str">
            <v>Transmission O&amp;M Maintenance</v>
          </cell>
          <cell r="I2053" t="str">
            <v>Inspections &amp; Maintenance</v>
          </cell>
          <cell r="CD2053">
            <v>998.66236822880671</v>
          </cell>
        </row>
        <row r="2054">
          <cell r="E2054" t="str">
            <v>Transmission O&amp;M Maintenance</v>
          </cell>
          <cell r="I2054" t="str">
            <v>Inspections &amp; Maintenance</v>
          </cell>
          <cell r="CD2054">
            <v>0</v>
          </cell>
        </row>
        <row r="2055">
          <cell r="E2055" t="str">
            <v>Transmission O&amp;M Maintenance</v>
          </cell>
          <cell r="I2055" t="str">
            <v>Inspections &amp; Maintenance</v>
          </cell>
          <cell r="CD2055">
            <v>13110.528668609351</v>
          </cell>
        </row>
        <row r="2056">
          <cell r="E2056" t="str">
            <v>Transmission O&amp;M Maintenance</v>
          </cell>
          <cell r="I2056" t="str">
            <v>Inspections &amp; Maintenance</v>
          </cell>
          <cell r="CD2056">
            <v>5923.5448693661847</v>
          </cell>
        </row>
        <row r="2057">
          <cell r="E2057" t="str">
            <v>Transmission O&amp;M Maintenance</v>
          </cell>
          <cell r="I2057" t="str">
            <v>Inspections &amp; Maintenance</v>
          </cell>
          <cell r="CD2057">
            <v>0</v>
          </cell>
        </row>
        <row r="2058">
          <cell r="E2058" t="str">
            <v>Transmission O&amp;M Maintenance</v>
          </cell>
          <cell r="I2058" t="str">
            <v>Inspections &amp; Maintenance</v>
          </cell>
          <cell r="CD2058">
            <v>2409.7074870975657</v>
          </cell>
        </row>
        <row r="2059">
          <cell r="E2059" t="str">
            <v>Transmission O&amp;M Maintenance</v>
          </cell>
          <cell r="I2059" t="str">
            <v>Inspections &amp; Maintenance</v>
          </cell>
          <cell r="CD2059">
            <v>1157.8896230381313</v>
          </cell>
        </row>
        <row r="2060">
          <cell r="E2060" t="str">
            <v>Transmission O&amp;M Maintenance</v>
          </cell>
          <cell r="I2060" t="str">
            <v>Inspections &amp; Maintenance</v>
          </cell>
          <cell r="CD2060">
            <v>0</v>
          </cell>
        </row>
        <row r="2061">
          <cell r="E2061" t="str">
            <v>Transmission Pole Loading Assessments</v>
          </cell>
          <cell r="I2061" t="str">
            <v>Poles</v>
          </cell>
          <cell r="CD2061">
            <v>18.854951496538288</v>
          </cell>
        </row>
        <row r="2062">
          <cell r="E2062" t="str">
            <v>Transmission Pole Loading Assessments</v>
          </cell>
          <cell r="I2062" t="str">
            <v>Poles</v>
          </cell>
          <cell r="CD2062">
            <v>106.69492999946861</v>
          </cell>
        </row>
        <row r="2063">
          <cell r="E2063" t="str">
            <v>Transmission Pole Loading Assessments</v>
          </cell>
          <cell r="I2063" t="str">
            <v>Poles</v>
          </cell>
          <cell r="CD2063">
            <v>0</v>
          </cell>
        </row>
        <row r="2064">
          <cell r="E2064" t="str">
            <v>Transmission Pole Loading Assessments</v>
          </cell>
          <cell r="I2064" t="str">
            <v>Poles</v>
          </cell>
          <cell r="CD2064">
            <v>0</v>
          </cell>
        </row>
        <row r="2065">
          <cell r="E2065" t="str">
            <v>Transmission Pole Loading Assessments</v>
          </cell>
          <cell r="I2065" t="str">
            <v>Poles</v>
          </cell>
          <cell r="CD2065">
            <v>0</v>
          </cell>
        </row>
        <row r="2066">
          <cell r="E2066" t="str">
            <v>Transmission Pole Loading Assessments</v>
          </cell>
          <cell r="I2066" t="str">
            <v>Poles</v>
          </cell>
          <cell r="CD2066">
            <v>0</v>
          </cell>
        </row>
        <row r="2067">
          <cell r="E2067" t="str">
            <v>Transmission Pole Loading Assessments</v>
          </cell>
          <cell r="I2067" t="str">
            <v>Poles</v>
          </cell>
          <cell r="CD2067">
            <v>0</v>
          </cell>
        </row>
        <row r="2068">
          <cell r="E2068" t="str">
            <v>Transmission Pole Loading Assessments</v>
          </cell>
          <cell r="I2068" t="str">
            <v>Poles</v>
          </cell>
          <cell r="CD2068">
            <v>0</v>
          </cell>
        </row>
        <row r="2069">
          <cell r="E2069" t="str">
            <v>Transmission Pole Loading Assessments</v>
          </cell>
          <cell r="I2069" t="str">
            <v>Poles</v>
          </cell>
          <cell r="CD2069">
            <v>0</v>
          </cell>
        </row>
        <row r="2070">
          <cell r="E2070" t="str">
            <v>Transmission Pole Loading Assessments</v>
          </cell>
          <cell r="I2070" t="str">
            <v>Poles</v>
          </cell>
          <cell r="CD2070">
            <v>0</v>
          </cell>
        </row>
        <row r="2071">
          <cell r="E2071" t="str">
            <v>Transmission Pole Loading Assessments</v>
          </cell>
          <cell r="I2071" t="str">
            <v>Poles</v>
          </cell>
          <cell r="CD2071">
            <v>0</v>
          </cell>
        </row>
        <row r="2072">
          <cell r="E2072" t="str">
            <v>Transmission Pole Loading Assessments</v>
          </cell>
          <cell r="I2072" t="str">
            <v>Poles</v>
          </cell>
          <cell r="CD2072">
            <v>0</v>
          </cell>
        </row>
        <row r="2073">
          <cell r="E2073" t="str">
            <v>Transmission Pole Loading Assessments</v>
          </cell>
          <cell r="I2073" t="str">
            <v>Poles</v>
          </cell>
          <cell r="CD2073">
            <v>2.7909353509497606E-16</v>
          </cell>
        </row>
        <row r="2074">
          <cell r="E2074" t="str">
            <v>Transmission Pole Loading Assessments</v>
          </cell>
          <cell r="I2074" t="str">
            <v>Poles</v>
          </cell>
          <cell r="CD2074">
            <v>-5.7068946437005748E-15</v>
          </cell>
        </row>
        <row r="2075">
          <cell r="E2075" t="str">
            <v>Transmission Pole Loading Assessments</v>
          </cell>
          <cell r="I2075" t="str">
            <v>Poles</v>
          </cell>
          <cell r="CD2075">
            <v>0</v>
          </cell>
        </row>
        <row r="2076">
          <cell r="E2076" t="str">
            <v>Transmission Pole Loading Repairs</v>
          </cell>
          <cell r="I2076" t="str">
            <v>Poles</v>
          </cell>
          <cell r="CD2076">
            <v>222.63729792018674</v>
          </cell>
        </row>
        <row r="2077">
          <cell r="E2077" t="str">
            <v>Transmission Pole Loading Repairs</v>
          </cell>
          <cell r="I2077" t="str">
            <v>Poles</v>
          </cell>
          <cell r="CD2077">
            <v>208.08259868575013</v>
          </cell>
        </row>
        <row r="2078">
          <cell r="E2078" t="str">
            <v>Transmission Pole Loading Repairs</v>
          </cell>
          <cell r="I2078" t="str">
            <v>Poles</v>
          </cell>
          <cell r="CD2078">
            <v>0</v>
          </cell>
        </row>
        <row r="2079">
          <cell r="E2079" t="str">
            <v>Transmission Pole Loading Repairs</v>
          </cell>
          <cell r="I2079" t="str">
            <v>Poles</v>
          </cell>
          <cell r="CD2079">
            <v>2.3615871213155177</v>
          </cell>
        </row>
        <row r="2080">
          <cell r="E2080" t="str">
            <v>Transmission Pole Loading Repairs</v>
          </cell>
          <cell r="I2080" t="str">
            <v>Poles</v>
          </cell>
          <cell r="CD2080">
            <v>2.2205804786526744</v>
          </cell>
        </row>
        <row r="2081">
          <cell r="E2081" t="str">
            <v>Transmission Pole Loading Repairs</v>
          </cell>
          <cell r="I2081" t="str">
            <v>Poles</v>
          </cell>
          <cell r="CD2081">
            <v>0</v>
          </cell>
        </row>
        <row r="2082">
          <cell r="E2082" t="str">
            <v>Transmission Pole Loading Work Order Related Expense</v>
          </cell>
          <cell r="I2082" t="str">
            <v>Capital Related Expense &amp; Other</v>
          </cell>
          <cell r="CD2082">
            <v>0</v>
          </cell>
        </row>
        <row r="2083">
          <cell r="E2083" t="str">
            <v>Transmission Pole Loading Work Order Related Expense</v>
          </cell>
          <cell r="I2083" t="str">
            <v>Capital Related Expense &amp; Other</v>
          </cell>
          <cell r="CD2083">
            <v>0</v>
          </cell>
        </row>
        <row r="2084">
          <cell r="E2084" t="str">
            <v>Transmission Pole Loading Work Order Related Expense</v>
          </cell>
          <cell r="I2084" t="str">
            <v>Capital Related Expense &amp; Other</v>
          </cell>
          <cell r="CD2084">
            <v>0</v>
          </cell>
        </row>
        <row r="2085">
          <cell r="E2085" t="str">
            <v>Transmission Pole Loading Work Order Related Expense</v>
          </cell>
          <cell r="I2085" t="str">
            <v>Capital Related Expense &amp; Other</v>
          </cell>
          <cell r="CD2085">
            <v>0</v>
          </cell>
        </row>
        <row r="2086">
          <cell r="E2086" t="str">
            <v>Transmission Pole Loading Work Order Related Expense</v>
          </cell>
          <cell r="I2086" t="str">
            <v>Capital Related Expense &amp; Other</v>
          </cell>
          <cell r="CD2086">
            <v>318.95464538022435</v>
          </cell>
        </row>
        <row r="2087">
          <cell r="E2087" t="str">
            <v>Transmission Pole Loading Work Order Related Expense</v>
          </cell>
          <cell r="I2087" t="str">
            <v>Capital Related Expense &amp; Other</v>
          </cell>
          <cell r="CD2087">
            <v>0</v>
          </cell>
        </row>
        <row r="2088">
          <cell r="E2088" t="str">
            <v>Transmission Request for Attachment Inspections</v>
          </cell>
          <cell r="I2088" t="str">
            <v>Poles</v>
          </cell>
          <cell r="CD2088">
            <v>147.71803739208909</v>
          </cell>
        </row>
        <row r="2089">
          <cell r="E2089" t="str">
            <v>Transmission Request for Attachment Inspections</v>
          </cell>
          <cell r="I2089" t="str">
            <v>Poles</v>
          </cell>
          <cell r="CD2089">
            <v>254.68020600673688</v>
          </cell>
        </row>
        <row r="2090">
          <cell r="E2090" t="str">
            <v>Transmission Request for Attachment Inspections</v>
          </cell>
          <cell r="I2090" t="str">
            <v>Poles</v>
          </cell>
          <cell r="CD2090">
            <v>0</v>
          </cell>
        </row>
        <row r="2091">
          <cell r="E2091" t="str">
            <v>Transmission Routine Vegetation Management</v>
          </cell>
          <cell r="I2091" t="str">
            <v>Vegetation Management</v>
          </cell>
          <cell r="CD2091">
            <v>129.23601425916991</v>
          </cell>
        </row>
        <row r="2092">
          <cell r="E2092" t="str">
            <v>Transmission Routine Vegetation Management</v>
          </cell>
          <cell r="I2092" t="str">
            <v>Vegetation Management</v>
          </cell>
          <cell r="CD2092">
            <v>1656.3759319220787</v>
          </cell>
        </row>
        <row r="2093">
          <cell r="E2093" t="str">
            <v>Transmission Routine Vegetation Management</v>
          </cell>
          <cell r="I2093" t="str">
            <v>Vegetation Management</v>
          </cell>
          <cell r="CD2093">
            <v>0</v>
          </cell>
        </row>
        <row r="2094">
          <cell r="E2094" t="str">
            <v>Transmission Routine Vegetation Management</v>
          </cell>
          <cell r="I2094" t="str">
            <v>Vegetation Management</v>
          </cell>
          <cell r="CD2094">
            <v>1049.0288143996283</v>
          </cell>
        </row>
        <row r="2095">
          <cell r="E2095" t="str">
            <v>Transmission Routine Vegetation Management</v>
          </cell>
          <cell r="I2095" t="str">
            <v>Vegetation Management</v>
          </cell>
          <cell r="CD2095">
            <v>40644.192025114717</v>
          </cell>
        </row>
        <row r="2096">
          <cell r="E2096" t="str">
            <v>Transmission Routine Vegetation Management</v>
          </cell>
          <cell r="I2096" t="str">
            <v>Vegetation Management</v>
          </cell>
          <cell r="CD2096">
            <v>0</v>
          </cell>
        </row>
        <row r="2097">
          <cell r="E2097" t="str">
            <v>Transmission Routine Vegetation Management</v>
          </cell>
          <cell r="I2097" t="str">
            <v>Wildfire Management</v>
          </cell>
          <cell r="CD2097">
            <v>312.85192195219878</v>
          </cell>
        </row>
        <row r="2098">
          <cell r="E2098" t="str">
            <v>Transmission Routine Vegetation Management</v>
          </cell>
          <cell r="I2098" t="str">
            <v>Wildfire Management</v>
          </cell>
          <cell r="CD2098">
            <v>3870.5922237528898</v>
          </cell>
        </row>
        <row r="2099">
          <cell r="E2099" t="str">
            <v>Transmission Routine Vegetation Management</v>
          </cell>
          <cell r="I2099" t="str">
            <v>Wildfire Management</v>
          </cell>
          <cell r="CD2099">
            <v>0</v>
          </cell>
        </row>
        <row r="2100">
          <cell r="E2100" t="str">
            <v>Transmission Routine Vegetation Management</v>
          </cell>
          <cell r="I2100" t="str">
            <v>Vegetation Management</v>
          </cell>
          <cell r="CD2100">
            <v>0</v>
          </cell>
        </row>
        <row r="2101">
          <cell r="E2101" t="str">
            <v>Transmission Routine Vegetation Management</v>
          </cell>
          <cell r="I2101" t="str">
            <v>Vegetation Management</v>
          </cell>
          <cell r="CD2101">
            <v>0</v>
          </cell>
        </row>
        <row r="2102">
          <cell r="E2102" t="str">
            <v>Transmission Routine Vegetation Management</v>
          </cell>
          <cell r="I2102" t="str">
            <v>Vegetation Management</v>
          </cell>
          <cell r="CD2102">
            <v>0</v>
          </cell>
        </row>
        <row r="2103">
          <cell r="E2103" t="str">
            <v>Transmission Support Activities</v>
          </cell>
          <cell r="I2103" t="str">
            <v>Capital Related Expense &amp; Other</v>
          </cell>
          <cell r="CD2103">
            <v>536.7072058597912</v>
          </cell>
        </row>
        <row r="2104">
          <cell r="E2104" t="str">
            <v>Transmission Support Activities</v>
          </cell>
          <cell r="I2104" t="str">
            <v>Capital Related Expense &amp; Other</v>
          </cell>
          <cell r="CD2104">
            <v>499.31895660571644</v>
          </cell>
        </row>
        <row r="2105">
          <cell r="E2105" t="str">
            <v>Transmission Support Activities</v>
          </cell>
          <cell r="I2105" t="str">
            <v>Capital Related Expense &amp; Other</v>
          </cell>
          <cell r="CD2105">
            <v>0</v>
          </cell>
        </row>
        <row r="2106">
          <cell r="E2106" t="str">
            <v>Transmission Support Activities</v>
          </cell>
          <cell r="I2106" t="str">
            <v>Capital Related Expense &amp; Other</v>
          </cell>
          <cell r="CD2106">
            <v>0</v>
          </cell>
        </row>
        <row r="2107">
          <cell r="E2107" t="str">
            <v>Transmission Support Activities</v>
          </cell>
          <cell r="I2107" t="str">
            <v>Capital Related Expense &amp; Other</v>
          </cell>
          <cell r="CD2107">
            <v>0</v>
          </cell>
        </row>
        <row r="2108">
          <cell r="E2108" t="str">
            <v>Transmission Support Activities</v>
          </cell>
          <cell r="I2108" t="str">
            <v>Capital Related Expense &amp; Other</v>
          </cell>
          <cell r="CD2108">
            <v>0</v>
          </cell>
        </row>
        <row r="2109">
          <cell r="E2109" t="str">
            <v>Transmission Underground Structure Inspection</v>
          </cell>
          <cell r="I2109" t="str">
            <v>Inspections &amp; Maintenance</v>
          </cell>
          <cell r="CD2109">
            <v>0</v>
          </cell>
        </row>
        <row r="2110">
          <cell r="E2110" t="str">
            <v>Transmission Underground Structure Inspection</v>
          </cell>
          <cell r="I2110" t="str">
            <v>Inspections &amp; Maintenance</v>
          </cell>
          <cell r="CD2110">
            <v>0</v>
          </cell>
        </row>
        <row r="2111">
          <cell r="E2111" t="str">
            <v>Transmission Underground Structure Inspection</v>
          </cell>
          <cell r="I2111" t="str">
            <v>Inspections &amp; Maintenance</v>
          </cell>
          <cell r="CD2111">
            <v>0</v>
          </cell>
        </row>
        <row r="2112">
          <cell r="E2112" t="str">
            <v>Transmission Underground Structure Inspection</v>
          </cell>
          <cell r="I2112" t="str">
            <v>Inspections &amp; Maintenance</v>
          </cell>
          <cell r="CD2112">
            <v>2062.2934289237728</v>
          </cell>
        </row>
        <row r="2113">
          <cell r="E2113" t="str">
            <v>Transmission Underground Structure Inspection</v>
          </cell>
          <cell r="I2113" t="str">
            <v>Inspections &amp; Maintenance</v>
          </cell>
          <cell r="CD2113">
            <v>350.90483527716339</v>
          </cell>
        </row>
        <row r="2114">
          <cell r="E2114" t="str">
            <v>Transmission Underground Structure Inspection</v>
          </cell>
          <cell r="I2114" t="str">
            <v>Inspections &amp; Maintenance</v>
          </cell>
          <cell r="CD2114">
            <v>0</v>
          </cell>
        </row>
        <row r="2115">
          <cell r="E2115" t="str">
            <v>Transmission/Substation Storm Response O&amp;M</v>
          </cell>
          <cell r="I2115" t="str">
            <v>Emergency Management</v>
          </cell>
          <cell r="CD2115">
            <v>0</v>
          </cell>
        </row>
        <row r="2116">
          <cell r="E2116" t="str">
            <v>Transmission/Substation Storm Response O&amp;M</v>
          </cell>
          <cell r="I2116" t="str">
            <v>Emergency Management</v>
          </cell>
          <cell r="CD2116">
            <v>0</v>
          </cell>
        </row>
        <row r="2117">
          <cell r="E2117" t="str">
            <v>Transmission/Substation Storm Response O&amp;M</v>
          </cell>
          <cell r="I2117" t="str">
            <v>Emergency Management</v>
          </cell>
          <cell r="CD2117">
            <v>0</v>
          </cell>
        </row>
        <row r="2118">
          <cell r="E2118" t="str">
            <v>Transmission/Substation Storm Response O&amp;M</v>
          </cell>
          <cell r="I2118" t="str">
            <v>Emergency Management</v>
          </cell>
          <cell r="CD2118">
            <v>933.99145443304883</v>
          </cell>
        </row>
        <row r="2119">
          <cell r="E2119" t="str">
            <v>Transmission/Substation Storm Response O&amp;M</v>
          </cell>
          <cell r="I2119" t="str">
            <v>Emergency Management</v>
          </cell>
          <cell r="CD2119">
            <v>1467.7630634210941</v>
          </cell>
        </row>
        <row r="2120">
          <cell r="E2120" t="str">
            <v>Transmission/Substation Storm Response O&amp;M</v>
          </cell>
          <cell r="I2120" t="str">
            <v>Emergency Management</v>
          </cell>
          <cell r="CD2120">
            <v>0</v>
          </cell>
        </row>
        <row r="2121">
          <cell r="E2121" t="str">
            <v>Transmission/Substation Work Order Related Expense</v>
          </cell>
          <cell r="I2121" t="str">
            <v>Capital Related Expense &amp; Other</v>
          </cell>
          <cell r="CD2121">
            <v>0</v>
          </cell>
        </row>
        <row r="2122">
          <cell r="E2122" t="str">
            <v>Transmission/Substation Work Order Related Expense</v>
          </cell>
          <cell r="I2122" t="str">
            <v>Capital Related Expense &amp; Other</v>
          </cell>
          <cell r="CD2122">
            <v>0</v>
          </cell>
        </row>
        <row r="2123">
          <cell r="E2123" t="str">
            <v>Transmission/Substation Work Order Related Expense</v>
          </cell>
          <cell r="I2123" t="str">
            <v>Capital Related Expense &amp; Other</v>
          </cell>
          <cell r="CD2123">
            <v>0</v>
          </cell>
        </row>
        <row r="2124">
          <cell r="E2124" t="str">
            <v>Transmission/Substation Work Order Related Expense</v>
          </cell>
          <cell r="I2124" t="str">
            <v>Capital Related Expense &amp; Other</v>
          </cell>
          <cell r="CD2124">
            <v>0</v>
          </cell>
        </row>
        <row r="2125">
          <cell r="E2125" t="str">
            <v>Transmission/Substation Work Order Related Expense</v>
          </cell>
          <cell r="I2125" t="str">
            <v>Capital Related Expense &amp; Other</v>
          </cell>
          <cell r="CD2125">
            <v>0</v>
          </cell>
        </row>
        <row r="2126">
          <cell r="E2126" t="str">
            <v>Transmission/Substation Work Order Related Expense</v>
          </cell>
          <cell r="I2126" t="str">
            <v>Capital Related Expense &amp; Other</v>
          </cell>
          <cell r="CD2126">
            <v>0</v>
          </cell>
        </row>
        <row r="2127">
          <cell r="E2127" t="str">
            <v>Transmission/Substation Work Order Related Expense</v>
          </cell>
          <cell r="I2127" t="str">
            <v>Capital Related Expense &amp; Other</v>
          </cell>
          <cell r="CD2127">
            <v>79.532868571350136</v>
          </cell>
        </row>
        <row r="2128">
          <cell r="E2128" t="str">
            <v>Transmission/Substation Work Order Related Expense</v>
          </cell>
          <cell r="I2128" t="str">
            <v>Capital Related Expense &amp; Other</v>
          </cell>
          <cell r="CD2128">
            <v>518.20542950096672</v>
          </cell>
        </row>
        <row r="2129">
          <cell r="E2129" t="str">
            <v>Transmission/Substation Work Order Related Expense</v>
          </cell>
          <cell r="I2129" t="str">
            <v>Capital Related Expense &amp; Other</v>
          </cell>
          <cell r="CD2129">
            <v>0</v>
          </cell>
        </row>
        <row r="2130">
          <cell r="E2130" t="str">
            <v>Transmission/Substation Work Order Related Expense</v>
          </cell>
          <cell r="I2130" t="str">
            <v>Capital Related Expense &amp; Other</v>
          </cell>
          <cell r="CD2130">
            <v>243.55076665167795</v>
          </cell>
        </row>
        <row r="2131">
          <cell r="E2131" t="str">
            <v>Transmission/Substation Work Order Related Expense</v>
          </cell>
          <cell r="I2131" t="str">
            <v>Capital Related Expense &amp; Other</v>
          </cell>
          <cell r="CD2131">
            <v>1490.8636722874066</v>
          </cell>
        </row>
        <row r="2132">
          <cell r="E2132" t="str">
            <v>Transmission/Substation Work Order Related Expense</v>
          </cell>
          <cell r="I2132" t="str">
            <v>Capital Related Expense &amp; Other</v>
          </cell>
          <cell r="CD2132">
            <v>0</v>
          </cell>
        </row>
        <row r="2133">
          <cell r="E2133" t="str">
            <v>Transmission/Substation Work Order Related Expense</v>
          </cell>
          <cell r="I2133" t="str">
            <v>Capital Related Expense &amp; Other</v>
          </cell>
          <cell r="CD2133">
            <v>0</v>
          </cell>
        </row>
        <row r="2134">
          <cell r="E2134" t="str">
            <v>Transmission/Substation Work Order Related Expense</v>
          </cell>
          <cell r="I2134" t="str">
            <v>Capital Related Expense &amp; Other</v>
          </cell>
          <cell r="CD2134">
            <v>0</v>
          </cell>
        </row>
        <row r="2135">
          <cell r="E2135" t="str">
            <v>Transmission/Substation Work Order Related Expense</v>
          </cell>
          <cell r="I2135" t="str">
            <v>Capital Related Expense &amp; Other</v>
          </cell>
          <cell r="CD2135">
            <v>0</v>
          </cell>
        </row>
        <row r="2136">
          <cell r="E2136" t="str">
            <v>Transmission/Substation Work Order Related Expense</v>
          </cell>
          <cell r="I2136" t="str">
            <v>Capital Related Expense &amp; Other</v>
          </cell>
          <cell r="CD2136">
            <v>660.37325658388397</v>
          </cell>
        </row>
        <row r="2137">
          <cell r="E2137" t="str">
            <v>Transmission/Substation Work Order Related Expense</v>
          </cell>
          <cell r="I2137" t="str">
            <v>Capital Related Expense &amp; Other</v>
          </cell>
          <cell r="CD2137">
            <v>4302.7370796159876</v>
          </cell>
        </row>
        <row r="2138">
          <cell r="E2138" t="str">
            <v>Transmission/Substation Work Order Related Expense</v>
          </cell>
          <cell r="I2138" t="str">
            <v>Capital Related Expense &amp; Other</v>
          </cell>
          <cell r="CD2138">
            <v>0</v>
          </cell>
        </row>
        <row r="2139">
          <cell r="E2139" t="str">
            <v>Transmission/Substation Work Order Related Expense</v>
          </cell>
          <cell r="I2139" t="str">
            <v>Capital Related Expense &amp; Other</v>
          </cell>
          <cell r="CD2139">
            <v>10.728286844176367</v>
          </cell>
        </row>
        <row r="2140">
          <cell r="E2140" t="str">
            <v>Transmission/Substation Work Order Related Expense</v>
          </cell>
          <cell r="I2140" t="str">
            <v>Capital Related Expense &amp; Other</v>
          </cell>
          <cell r="CD2140">
            <v>69.901380947023938</v>
          </cell>
        </row>
        <row r="2141">
          <cell r="E2141" t="str">
            <v>Transmission/Substation Work Order Related Expense</v>
          </cell>
          <cell r="I2141" t="str">
            <v>Capital Related Expense &amp; Other</v>
          </cell>
          <cell r="CD2141">
            <v>0</v>
          </cell>
        </row>
        <row r="2142">
          <cell r="E2142" t="str">
            <v>Transmission/Substation Work Order Related Expense</v>
          </cell>
          <cell r="I2142" t="str">
            <v>Capital Related Expense &amp; Other</v>
          </cell>
          <cell r="CD2142">
            <v>0</v>
          </cell>
        </row>
        <row r="2143">
          <cell r="E2143" t="str">
            <v>Transmission/Substation Work Order Related Expense</v>
          </cell>
          <cell r="I2143" t="str">
            <v>Capital Related Expense &amp; Other</v>
          </cell>
          <cell r="CD2143">
            <v>0</v>
          </cell>
        </row>
        <row r="2144">
          <cell r="E2144" t="str">
            <v>Transmission/Substation Work Order Related Expense</v>
          </cell>
          <cell r="I2144" t="str">
            <v>Capital Related Expense &amp; Other</v>
          </cell>
          <cell r="CD2144">
            <v>0</v>
          </cell>
        </row>
        <row r="2145">
          <cell r="E2145" t="str">
            <v>Transmission/Substation Work Order Related Expense</v>
          </cell>
          <cell r="I2145" t="str">
            <v>Capital Related Expense &amp; Other</v>
          </cell>
          <cell r="CD2145">
            <v>0</v>
          </cell>
        </row>
        <row r="2146">
          <cell r="E2146" t="str">
            <v>Transmission/Substation Work Order Related Expense</v>
          </cell>
          <cell r="I2146" t="str">
            <v>Capital Related Expense &amp; Other</v>
          </cell>
          <cell r="CD2146">
            <v>0</v>
          </cell>
        </row>
        <row r="2147">
          <cell r="E2147" t="str">
            <v>Transmission/Substation Work Order Related Expense</v>
          </cell>
          <cell r="I2147" t="str">
            <v>Capital Related Expense &amp; Other</v>
          </cell>
          <cell r="CD2147">
            <v>0</v>
          </cell>
        </row>
        <row r="2148">
          <cell r="E2148" t="str">
            <v>Transmission/Substation Work Order Write-Off</v>
          </cell>
          <cell r="I2148" t="str">
            <v>Capital Related Expense &amp; Other</v>
          </cell>
          <cell r="CD2148">
            <v>0</v>
          </cell>
        </row>
        <row r="2149">
          <cell r="E2149" t="str">
            <v>Transmission/Substation Work Order Write-Off</v>
          </cell>
          <cell r="I2149" t="str">
            <v>Capital Related Expense &amp; Other</v>
          </cell>
          <cell r="CD2149">
            <v>-8.250871295218044E-15</v>
          </cell>
        </row>
        <row r="2150">
          <cell r="E2150" t="str">
            <v>Transmission/Substation Work Order Write-Off</v>
          </cell>
          <cell r="I2150" t="str">
            <v>Capital Related Expense &amp; Other</v>
          </cell>
          <cell r="CD2150">
            <v>0</v>
          </cell>
        </row>
        <row r="2151">
          <cell r="E2151" t="str">
            <v>Transmission/Substation Work Order Write-Off</v>
          </cell>
          <cell r="I2151" t="str">
            <v>Capital Related Expense &amp; Other</v>
          </cell>
          <cell r="CD2151">
            <v>0</v>
          </cell>
        </row>
        <row r="2152">
          <cell r="E2152" t="str">
            <v>Transmission/Substation Work Order Write-Off</v>
          </cell>
          <cell r="I2152" t="str">
            <v>Capital Related Expense &amp; Other</v>
          </cell>
          <cell r="CD2152">
            <v>0</v>
          </cell>
        </row>
        <row r="2153">
          <cell r="E2153" t="str">
            <v>Transmission/Substation Work Order Write-Off</v>
          </cell>
          <cell r="I2153" t="str">
            <v>Capital Related Expense &amp; Other</v>
          </cell>
          <cell r="CD2153">
            <v>0</v>
          </cell>
        </row>
        <row r="2154">
          <cell r="E2154" t="str">
            <v>Transmission/Substation Work Order Write-Off</v>
          </cell>
          <cell r="I2154" t="str">
            <v>Capital Related Expense &amp; Other</v>
          </cell>
          <cell r="CD2154">
            <v>1322.794157996793</v>
          </cell>
        </row>
        <row r="2155">
          <cell r="E2155" t="str">
            <v>Transmission/Substation Work Order Write-Off</v>
          </cell>
          <cell r="I2155" t="str">
            <v>Capital Related Expense &amp; Other</v>
          </cell>
          <cell r="CD2155">
            <v>4218.1948769001237</v>
          </cell>
        </row>
        <row r="2156">
          <cell r="E2156" t="str">
            <v>Transmission/Substation Work Order Write-Off</v>
          </cell>
          <cell r="I2156" t="str">
            <v>Capital Related Expense &amp; Other</v>
          </cell>
          <cell r="CD2156">
            <v>0</v>
          </cell>
        </row>
        <row r="2157">
          <cell r="E2157" t="str">
            <v>Transmission/Substation Work Order Write-Off</v>
          </cell>
          <cell r="I2157" t="str">
            <v>Capital Related Expense &amp; Other</v>
          </cell>
          <cell r="CD2157">
            <v>0</v>
          </cell>
        </row>
        <row r="2158">
          <cell r="E2158" t="str">
            <v>Transmission/Substation Work Order Write-Off</v>
          </cell>
          <cell r="I2158" t="str">
            <v>Capital Related Expense &amp; Other</v>
          </cell>
          <cell r="CD2158">
            <v>0</v>
          </cell>
        </row>
        <row r="2159">
          <cell r="E2159" t="str">
            <v>Transmission/Substation Work Order Write-Off</v>
          </cell>
          <cell r="I2159" t="str">
            <v>Capital Related Expense &amp; Other</v>
          </cell>
          <cell r="CD2159">
            <v>0</v>
          </cell>
        </row>
        <row r="2160">
          <cell r="E2160" t="str">
            <v>Transportation Electrification</v>
          </cell>
          <cell r="I2160" t="str">
            <v>Transportation Electrification</v>
          </cell>
          <cell r="CD2160">
            <v>0</v>
          </cell>
        </row>
        <row r="2161">
          <cell r="E2161" t="str">
            <v>Transportation Electrification</v>
          </cell>
          <cell r="I2161" t="str">
            <v>Transportation Electrification</v>
          </cell>
          <cell r="CD2161">
            <v>0</v>
          </cell>
        </row>
        <row r="2162">
          <cell r="E2162" t="str">
            <v>Transportation Electrification</v>
          </cell>
          <cell r="I2162" t="str">
            <v>Transportation Electrification</v>
          </cell>
          <cell r="CD2162">
            <v>0</v>
          </cell>
        </row>
        <row r="2163">
          <cell r="E2163" t="str">
            <v>Uncollectible Expenses</v>
          </cell>
          <cell r="I2163" t="str">
            <v>Billing &amp; Payments</v>
          </cell>
          <cell r="CD2163">
            <v>0</v>
          </cell>
        </row>
        <row r="2164">
          <cell r="E2164" t="str">
            <v>Uncollectible Expenses</v>
          </cell>
          <cell r="I2164" t="str">
            <v>Billing &amp; Payments</v>
          </cell>
          <cell r="CD2164">
            <v>0</v>
          </cell>
        </row>
        <row r="2165">
          <cell r="E2165" t="str">
            <v>Uncollectible Expenses</v>
          </cell>
          <cell r="I2165" t="str">
            <v>Billing &amp; Payments</v>
          </cell>
          <cell r="CD2165">
            <v>18663.465863769412</v>
          </cell>
        </row>
        <row r="2166">
          <cell r="E2166" t="str">
            <v>Underground Utility Locating Service - Distribution</v>
          </cell>
          <cell r="I2166" t="str">
            <v>Capital Related Expense &amp; Other</v>
          </cell>
          <cell r="CD2166">
            <v>55.146326032197564</v>
          </cell>
        </row>
        <row r="2167">
          <cell r="E2167" t="str">
            <v>Underground Utility Locating Service - Distribution</v>
          </cell>
          <cell r="I2167" t="str">
            <v>Capital Related Expense &amp; Other</v>
          </cell>
          <cell r="CD2167">
            <v>10080.352275346981</v>
          </cell>
        </row>
        <row r="2168">
          <cell r="E2168" t="str">
            <v>Underground Utility Locating Service - Distribution</v>
          </cell>
          <cell r="I2168" t="str">
            <v>Capital Related Expense &amp; Other</v>
          </cell>
          <cell r="CD2168">
            <v>0</v>
          </cell>
        </row>
        <row r="2169">
          <cell r="E2169" t="str">
            <v>Underground Utility Locating Service - Distribution</v>
          </cell>
          <cell r="I2169" t="str">
            <v>Capital Related Expense &amp; Other</v>
          </cell>
          <cell r="CD2169">
            <v>0</v>
          </cell>
        </row>
        <row r="2170">
          <cell r="E2170" t="str">
            <v>Underground Utility Locating Service - Distribution</v>
          </cell>
          <cell r="I2170" t="str">
            <v>Capital Related Expense &amp; Other</v>
          </cell>
          <cell r="CD2170">
            <v>0</v>
          </cell>
        </row>
        <row r="2171">
          <cell r="E2171" t="str">
            <v>Underground Utility Locating Service - Distribution</v>
          </cell>
          <cell r="I2171" t="str">
            <v>Capital Related Expense &amp; Other</v>
          </cell>
          <cell r="CD2171">
            <v>0</v>
          </cell>
        </row>
        <row r="2172">
          <cell r="E2172" t="str">
            <v>Utility Joint Ownership Obligations</v>
          </cell>
          <cell r="I2172" t="str">
            <v>Inspections &amp; Maintenance</v>
          </cell>
          <cell r="CD2172">
            <v>1.0011789008981251</v>
          </cell>
        </row>
        <row r="2173">
          <cell r="E2173" t="str">
            <v>Utility Joint Ownership Obligations</v>
          </cell>
          <cell r="I2173" t="str">
            <v>Inspections &amp; Maintenance</v>
          </cell>
          <cell r="CD2173">
            <v>338.61496977965976</v>
          </cell>
        </row>
        <row r="2174">
          <cell r="E2174" t="str">
            <v>Utility Joint Ownership Obligations</v>
          </cell>
          <cell r="I2174" t="str">
            <v>Inspections &amp; Maintenance</v>
          </cell>
          <cell r="CD2174">
            <v>0</v>
          </cell>
        </row>
        <row r="2175">
          <cell r="E2175" t="str">
            <v>Utility Joint Ownership Obligations</v>
          </cell>
          <cell r="I2175" t="str">
            <v>Inspections &amp; Maintenance</v>
          </cell>
          <cell r="CD2175">
            <v>1.9195766856886955</v>
          </cell>
        </row>
        <row r="2176">
          <cell r="E2176" t="str">
            <v>Utility Joint Ownership Obligations</v>
          </cell>
          <cell r="I2176" t="str">
            <v>Inspections &amp; Maintenance</v>
          </cell>
          <cell r="CD2176">
            <v>649.22924658029251</v>
          </cell>
        </row>
        <row r="2177">
          <cell r="E2177" t="str">
            <v>Utility Joint Ownership Obligations</v>
          </cell>
          <cell r="I2177" t="str">
            <v>Inspections &amp; Maintenance</v>
          </cell>
          <cell r="CD2177">
            <v>0</v>
          </cell>
        </row>
        <row r="2178">
          <cell r="E2178" t="str">
            <v>Utility Joint Ownership Obligations</v>
          </cell>
          <cell r="I2178" t="str">
            <v>Inspections &amp; Maintenance</v>
          </cell>
          <cell r="CD2178">
            <v>1.1393024485607304</v>
          </cell>
        </row>
        <row r="2179">
          <cell r="E2179" t="str">
            <v>Utility Joint Ownership Obligations</v>
          </cell>
          <cell r="I2179" t="str">
            <v>Inspections &amp; Maintenance</v>
          </cell>
          <cell r="CD2179">
            <v>776.82520410659674</v>
          </cell>
        </row>
        <row r="2180">
          <cell r="E2180" t="str">
            <v>Utility Joint Ownership Obligations</v>
          </cell>
          <cell r="I2180" t="str">
            <v>Inspections &amp; Maintenance</v>
          </cell>
          <cell r="CD2180">
            <v>0</v>
          </cell>
        </row>
        <row r="2181">
          <cell r="E2181" t="str">
            <v>Utility Joint Ownership Obligations</v>
          </cell>
          <cell r="I2181" t="str">
            <v>Inspections &amp; Maintenance</v>
          </cell>
          <cell r="CD2181">
            <v>1.9463240611938395</v>
          </cell>
        </row>
        <row r="2182">
          <cell r="E2182" t="str">
            <v>Utility Joint Ownership Obligations</v>
          </cell>
          <cell r="I2182" t="str">
            <v>Inspections &amp; Maintenance</v>
          </cell>
          <cell r="CD2182">
            <v>658.27558250852974</v>
          </cell>
        </row>
        <row r="2183">
          <cell r="E2183" t="str">
            <v>Utility Joint Ownership Obligations</v>
          </cell>
          <cell r="I2183" t="str">
            <v>Inspections &amp; Maintenance</v>
          </cell>
          <cell r="CD2183">
            <v>0</v>
          </cell>
        </row>
        <row r="2184">
          <cell r="E2184" t="str">
            <v>Utility Joint Ownership Obligations</v>
          </cell>
          <cell r="I2184" t="str">
            <v>Inspections &amp; Maintenance</v>
          </cell>
          <cell r="CD2184">
            <v>0</v>
          </cell>
        </row>
        <row r="2185">
          <cell r="E2185" t="str">
            <v>Utility Joint Ownership Obligations</v>
          </cell>
          <cell r="I2185" t="str">
            <v>Inspections &amp; Maintenance</v>
          </cell>
          <cell r="CD2185">
            <v>714.23597786291327</v>
          </cell>
        </row>
        <row r="2186">
          <cell r="E2186" t="str">
            <v>Utility Joint Ownership Obligations</v>
          </cell>
          <cell r="I2186" t="str">
            <v>Inspections &amp; Maintenance</v>
          </cell>
          <cell r="CD2186">
            <v>0</v>
          </cell>
        </row>
        <row r="2187">
          <cell r="E2187" t="str">
            <v>Utility Joint Ownership Obligations</v>
          </cell>
          <cell r="I2187" t="str">
            <v>Inspections &amp; Maintenance</v>
          </cell>
          <cell r="CD2187">
            <v>1.7836150499560175</v>
          </cell>
        </row>
        <row r="2188">
          <cell r="E2188" t="str">
            <v>Utility Joint Ownership Obligations</v>
          </cell>
          <cell r="I2188" t="str">
            <v>Inspections &amp; Maintenance</v>
          </cell>
          <cell r="CD2188">
            <v>993.80084779734113</v>
          </cell>
        </row>
        <row r="2189">
          <cell r="E2189" t="str">
            <v>Utility Joint Ownership Obligations</v>
          </cell>
          <cell r="I2189" t="str">
            <v>Inspections &amp; Maintenance</v>
          </cell>
          <cell r="CD2189">
            <v>0</v>
          </cell>
        </row>
        <row r="2190">
          <cell r="E2190" t="str">
            <v>Utility Joint Ownership Obligations</v>
          </cell>
          <cell r="I2190" t="str">
            <v>Inspections &amp; Maintenance</v>
          </cell>
          <cell r="CD2190">
            <v>0.93570564948539325</v>
          </cell>
        </row>
        <row r="2191">
          <cell r="E2191" t="str">
            <v>Utility Joint Ownership Obligations</v>
          </cell>
          <cell r="I2191" t="str">
            <v>Inspections &amp; Maintenance</v>
          </cell>
          <cell r="CD2191">
            <v>316.46861752195116</v>
          </cell>
        </row>
        <row r="2192">
          <cell r="E2192" t="str">
            <v>Utility Joint Ownership Obligations</v>
          </cell>
          <cell r="I2192" t="str">
            <v>Inspections &amp; Maintenance</v>
          </cell>
          <cell r="CD2192">
            <v>0</v>
          </cell>
        </row>
        <row r="2193">
          <cell r="E2193" t="str">
            <v>Utility Joint Ownership Obligations</v>
          </cell>
          <cell r="I2193" t="str">
            <v>Inspections &amp; Maintenance</v>
          </cell>
          <cell r="CD2193">
            <v>0.63526273750256923</v>
          </cell>
        </row>
        <row r="2194">
          <cell r="E2194" t="str">
            <v>Utility Joint Ownership Obligations</v>
          </cell>
          <cell r="I2194" t="str">
            <v>Inspections &amp; Maintenance</v>
          </cell>
          <cell r="CD2194">
            <v>214.85452510168625</v>
          </cell>
        </row>
        <row r="2195">
          <cell r="E2195" t="str">
            <v>Utility Joint Ownership Obligations</v>
          </cell>
          <cell r="I2195" t="str">
            <v>Inspections &amp; Maintenance</v>
          </cell>
          <cell r="CD2195">
            <v>0</v>
          </cell>
        </row>
        <row r="2196">
          <cell r="E2196" t="str">
            <v>Utility Joint Ownership Obligations</v>
          </cell>
          <cell r="I2196" t="str">
            <v>Inspections &amp; Maintenance</v>
          </cell>
          <cell r="CD2196">
            <v>0.70180437562485809</v>
          </cell>
        </row>
        <row r="2197">
          <cell r="E2197" t="str">
            <v>Utility Joint Ownership Obligations</v>
          </cell>
          <cell r="I2197" t="str">
            <v>Inspections &amp; Maintenance</v>
          </cell>
          <cell r="CD2197">
            <v>237.35836651650072</v>
          </cell>
        </row>
        <row r="2198">
          <cell r="E2198" t="str">
            <v>Utility Joint Ownership Obligations</v>
          </cell>
          <cell r="I2198" t="str">
            <v>Inspections &amp; Maintenance</v>
          </cell>
          <cell r="CD2198">
            <v>0</v>
          </cell>
        </row>
        <row r="2199">
          <cell r="E2199" t="str">
            <v>Utility Joint Ownership Obligations</v>
          </cell>
          <cell r="I2199" t="str">
            <v>Inspections &amp; Maintenance</v>
          </cell>
          <cell r="CD2199">
            <v>2.7500022518888052</v>
          </cell>
        </row>
        <row r="2200">
          <cell r="E2200" t="str">
            <v>Utility Joint Ownership Obligations</v>
          </cell>
          <cell r="I2200" t="str">
            <v>Inspections &amp; Maintenance</v>
          </cell>
          <cell r="CD2200">
            <v>930.08984923724563</v>
          </cell>
        </row>
        <row r="2201">
          <cell r="E2201" t="str">
            <v>Utility Joint Ownership Obligations</v>
          </cell>
          <cell r="I2201" t="str">
            <v>Inspections &amp; Maintenance</v>
          </cell>
          <cell r="CD2201">
            <v>0</v>
          </cell>
        </row>
        <row r="2202">
          <cell r="E2202" t="str">
            <v>Utility Joint Ownership Obligations</v>
          </cell>
          <cell r="I2202" t="str">
            <v>Inspections &amp; Maintenance</v>
          </cell>
          <cell r="CD2202">
            <v>3.1645362951969065</v>
          </cell>
        </row>
        <row r="2203">
          <cell r="E2203" t="str">
            <v>Utility Joint Ownership Obligations</v>
          </cell>
          <cell r="I2203" t="str">
            <v>Inspections &amp; Maintenance</v>
          </cell>
          <cell r="CD2203">
            <v>1070.2930533317356</v>
          </cell>
        </row>
        <row r="2204">
          <cell r="E2204" t="str">
            <v>Utility Joint Ownership Obligations</v>
          </cell>
          <cell r="I2204" t="str">
            <v>Inspections &amp; Maintenance</v>
          </cell>
          <cell r="CD2204">
            <v>0</v>
          </cell>
        </row>
        <row r="2205">
          <cell r="E2205" t="str">
            <v>Utility Joint Ownership Obligations</v>
          </cell>
          <cell r="I2205" t="str">
            <v>Inspections &amp; Maintenance</v>
          </cell>
          <cell r="CD2205">
            <v>1.450492073916157E-2</v>
          </cell>
        </row>
        <row r="2206">
          <cell r="E2206" t="str">
            <v>Utility Joint Ownership Obligations</v>
          </cell>
          <cell r="I2206" t="str">
            <v>Inspections &amp; Maintenance</v>
          </cell>
          <cell r="CD2206">
            <v>4.9044734748014855</v>
          </cell>
        </row>
        <row r="2207">
          <cell r="E2207" t="str">
            <v>Utility Joint Ownership Obligations</v>
          </cell>
          <cell r="I2207" t="str">
            <v>Inspections &amp; Maintenance</v>
          </cell>
          <cell r="CD2207">
            <v>0</v>
          </cell>
        </row>
        <row r="2208">
          <cell r="E2208" t="str">
            <v>Utility Joint Ownership Obligations</v>
          </cell>
          <cell r="I2208" t="str">
            <v>Inspections &amp; Maintenance</v>
          </cell>
          <cell r="CD2208">
            <v>0</v>
          </cell>
        </row>
        <row r="2209">
          <cell r="E2209" t="str">
            <v>Utility Joint Ownership Obligations</v>
          </cell>
          <cell r="I2209" t="str">
            <v>Inspections &amp; Maintenance</v>
          </cell>
          <cell r="CD2209">
            <v>0</v>
          </cell>
        </row>
        <row r="2210">
          <cell r="E2210" t="str">
            <v>Utility Joint Ownership Obligations</v>
          </cell>
          <cell r="I2210" t="str">
            <v>Inspections &amp; Maintenance</v>
          </cell>
          <cell r="CD2210">
            <v>0</v>
          </cell>
        </row>
        <row r="2211">
          <cell r="E2211" t="str">
            <v>Utility Joint Ownership Obligations</v>
          </cell>
          <cell r="I2211" t="str">
            <v>Inspections &amp; Maintenance</v>
          </cell>
          <cell r="CD2211">
            <v>1.8301967104927011</v>
          </cell>
        </row>
        <row r="2212">
          <cell r="E2212" t="str">
            <v>Utility Joint Ownership Obligations</v>
          </cell>
          <cell r="I2212" t="str">
            <v>Inspections &amp; Maintenance</v>
          </cell>
          <cell r="CD2212">
            <v>622.7548014908532</v>
          </cell>
        </row>
        <row r="2213">
          <cell r="E2213" t="str">
            <v>Utility Joint Ownership Obligations</v>
          </cell>
          <cell r="I2213" t="str">
            <v>Inspections &amp; Maintenance</v>
          </cell>
          <cell r="CD2213">
            <v>0</v>
          </cell>
        </row>
        <row r="2214">
          <cell r="E2214" t="str">
            <v>Utility Subsidiary Earnings</v>
          </cell>
          <cell r="I2214" t="str">
            <v>Other Operating Revenue</v>
          </cell>
          <cell r="CD2214">
            <v>-1249.0039999999999</v>
          </cell>
        </row>
        <row r="2215">
          <cell r="E2215" t="str">
            <v>Vendor Discount and Other Miscellaneous Payments</v>
          </cell>
          <cell r="I2215" t="str">
            <v>Financial Oversight &amp; Transactional Processing</v>
          </cell>
          <cell r="CD2215">
            <v>0</v>
          </cell>
        </row>
        <row r="2216">
          <cell r="E2216" t="str">
            <v>Vendor Discount and Other Miscellaneous Payments</v>
          </cell>
          <cell r="I2216" t="str">
            <v>Financial Oversight &amp; Transactional Processing</v>
          </cell>
          <cell r="CD2216">
            <v>0</v>
          </cell>
        </row>
        <row r="2217">
          <cell r="E2217" t="str">
            <v>Vendor Discount and Other Miscellaneous Payments</v>
          </cell>
          <cell r="I2217" t="str">
            <v>Financial Oversight &amp; Transactional Processing</v>
          </cell>
          <cell r="CD2217">
            <v>0</v>
          </cell>
        </row>
        <row r="2218">
          <cell r="E2218" t="str">
            <v>Vendor Discount and Other Miscellaneous Payments</v>
          </cell>
          <cell r="I2218" t="str">
            <v>Financial Oversight &amp; Transactional Processing</v>
          </cell>
          <cell r="CD2218">
            <v>0</v>
          </cell>
        </row>
        <row r="2219">
          <cell r="E2219" t="str">
            <v>Vendor Discount and Other Miscellaneous Payments</v>
          </cell>
          <cell r="I2219" t="str">
            <v>Financial Oversight &amp; Transactional Processing</v>
          </cell>
          <cell r="CD2219">
            <v>0</v>
          </cell>
        </row>
        <row r="2220">
          <cell r="E2220" t="str">
            <v>Vendor Discount and Other Miscellaneous Payments</v>
          </cell>
          <cell r="I2220" t="str">
            <v>Financial Oversight &amp; Transactional Processing</v>
          </cell>
          <cell r="CD2220">
            <v>0</v>
          </cell>
        </row>
        <row r="2221">
          <cell r="E2221" t="str">
            <v>Vendor Discount and Other Miscellaneous Payments</v>
          </cell>
          <cell r="I2221" t="str">
            <v>Financial Oversight &amp; Transactional Processing</v>
          </cell>
          <cell r="CD2221">
            <v>0</v>
          </cell>
        </row>
        <row r="2222">
          <cell r="E2222" t="str">
            <v>Vendor Discount and Other Miscellaneous Payments</v>
          </cell>
          <cell r="I2222" t="str">
            <v>Financial Oversight &amp; Transactional Processing</v>
          </cell>
          <cell r="CD2222">
            <v>0</v>
          </cell>
        </row>
        <row r="2223">
          <cell r="E2223" t="str">
            <v>Vendor Discount and Other Miscellaneous Payments</v>
          </cell>
          <cell r="I2223" t="str">
            <v>Financial Oversight &amp; Transactional Processing</v>
          </cell>
          <cell r="CD2223">
            <v>0</v>
          </cell>
        </row>
        <row r="2224">
          <cell r="E2224" t="str">
            <v>Vendor Discount and Other Miscellaneous Payments</v>
          </cell>
          <cell r="I2224" t="str">
            <v>Financial Oversight &amp; Transactional Processing</v>
          </cell>
          <cell r="CD2224">
            <v>0</v>
          </cell>
        </row>
        <row r="2225">
          <cell r="E2225" t="str">
            <v>Vendor Discount and Other Miscellaneous Payments</v>
          </cell>
          <cell r="I2225" t="str">
            <v>Financial Oversight &amp; Transactional Processing</v>
          </cell>
          <cell r="CD2225">
            <v>0</v>
          </cell>
        </row>
        <row r="2226">
          <cell r="E2226" t="str">
            <v>Vendor Discount and Other Miscellaneous Payments</v>
          </cell>
          <cell r="I2226" t="str">
            <v>Financial Oversight &amp; Transactional Processing</v>
          </cell>
          <cell r="CD2226">
            <v>0</v>
          </cell>
        </row>
        <row r="2227">
          <cell r="E2227" t="str">
            <v>Vendor Discount and Other Miscellaneous Payments</v>
          </cell>
          <cell r="I2227" t="str">
            <v>Financial Oversight &amp; Transactional Processing</v>
          </cell>
          <cell r="CD2227">
            <v>0</v>
          </cell>
        </row>
        <row r="2228">
          <cell r="E2228" t="str">
            <v>Vendor Discount and Other Miscellaneous Payments</v>
          </cell>
          <cell r="I2228" t="str">
            <v>Financial Oversight &amp; Transactional Processing</v>
          </cell>
          <cell r="CD2228">
            <v>0</v>
          </cell>
        </row>
        <row r="2229">
          <cell r="E2229" t="str">
            <v>Vendor Discount and Other Miscellaneous Payments</v>
          </cell>
          <cell r="I2229" t="str">
            <v>Financial Oversight &amp; Transactional Processing</v>
          </cell>
          <cell r="CD2229">
            <v>0</v>
          </cell>
        </row>
        <row r="2230">
          <cell r="E2230" t="str">
            <v>Vendor Discount and Other Miscellaneous Payments</v>
          </cell>
          <cell r="I2230" t="str">
            <v>Financial Oversight &amp; Transactional Processing</v>
          </cell>
          <cell r="CD2230">
            <v>0</v>
          </cell>
        </row>
        <row r="2231">
          <cell r="E2231" t="str">
            <v>Vendor Discount and Other Miscellaneous Payments</v>
          </cell>
          <cell r="I2231" t="str">
            <v>Financial Oversight &amp; Transactional Processing</v>
          </cell>
          <cell r="CD2231">
            <v>0</v>
          </cell>
        </row>
        <row r="2232">
          <cell r="E2232" t="str">
            <v>Vendor Discount and Other Miscellaneous Payments</v>
          </cell>
          <cell r="I2232" t="str">
            <v>Financial Oversight &amp; Transactional Processing</v>
          </cell>
          <cell r="CD2232">
            <v>0</v>
          </cell>
        </row>
        <row r="2233">
          <cell r="E2233" t="str">
            <v>Vendor Discount and Other Miscellaneous Payments</v>
          </cell>
          <cell r="I2233" t="str">
            <v>Financial Oversight &amp; Transactional Processing</v>
          </cell>
          <cell r="CD2233">
            <v>0</v>
          </cell>
        </row>
        <row r="2234">
          <cell r="E2234" t="str">
            <v>Vendor Discount and Other Miscellaneous Payments</v>
          </cell>
          <cell r="I2234" t="str">
            <v>Financial Oversight &amp; Transactional Processing</v>
          </cell>
          <cell r="CD2234">
            <v>0</v>
          </cell>
        </row>
        <row r="2235">
          <cell r="E2235" t="str">
            <v>Vendor Discount and Other Miscellaneous Payments</v>
          </cell>
          <cell r="I2235" t="str">
            <v>Financial Oversight &amp; Transactional Processing</v>
          </cell>
          <cell r="CD2235">
            <v>0</v>
          </cell>
        </row>
        <row r="2236">
          <cell r="E2236" t="str">
            <v>Vendor Discount and Other Miscellaneous Payments</v>
          </cell>
          <cell r="I2236" t="str">
            <v>Financial Oversight &amp; Transactional Processing</v>
          </cell>
          <cell r="CD2236">
            <v>0</v>
          </cell>
        </row>
        <row r="2237">
          <cell r="E2237" t="str">
            <v>Vendor Discount and Other Miscellaneous Payments</v>
          </cell>
          <cell r="I2237" t="str">
            <v>Financial Oversight &amp; Transactional Processing</v>
          </cell>
          <cell r="CD2237">
            <v>0</v>
          </cell>
        </row>
        <row r="2238">
          <cell r="E2238" t="str">
            <v>Vendor Discount and Other Miscellaneous Payments</v>
          </cell>
          <cell r="I2238" t="str">
            <v>Financial Oversight &amp; Transactional Processing</v>
          </cell>
          <cell r="CD2238">
            <v>0</v>
          </cell>
        </row>
        <row r="2239">
          <cell r="E2239" t="str">
            <v>Vendor Discount and Other Miscellaneous Payments</v>
          </cell>
          <cell r="I2239" t="str">
            <v>Financial Oversight &amp; Transactional Processing</v>
          </cell>
          <cell r="CD2239">
            <v>0</v>
          </cell>
        </row>
        <row r="2240">
          <cell r="E2240" t="str">
            <v>Vendor Discount and Other Miscellaneous Payments</v>
          </cell>
          <cell r="I2240" t="str">
            <v>Financial Oversight &amp; Transactional Processing</v>
          </cell>
          <cell r="CD2240">
            <v>0</v>
          </cell>
        </row>
        <row r="2241">
          <cell r="E2241" t="str">
            <v>Vendor Discount and Other Miscellaneous Payments</v>
          </cell>
          <cell r="I2241" t="str">
            <v>Financial Oversight &amp; Transactional Processing</v>
          </cell>
          <cell r="CD2241">
            <v>0</v>
          </cell>
        </row>
        <row r="2242">
          <cell r="E2242" t="str">
            <v>Vendor Discount and Other Miscellaneous Payments</v>
          </cell>
          <cell r="I2242" t="str">
            <v>Financial Oversight &amp; Transactional Processing</v>
          </cell>
          <cell r="CD2242">
            <v>0</v>
          </cell>
        </row>
        <row r="2243">
          <cell r="E2243" t="str">
            <v>Vendor Discount and Other Miscellaneous Payments</v>
          </cell>
          <cell r="I2243" t="str">
            <v>Financial Oversight &amp; Transactional Processing</v>
          </cell>
          <cell r="CD2243">
            <v>-15291.773341982202</v>
          </cell>
        </row>
        <row r="2244">
          <cell r="E2244" t="str">
            <v>Vendor Discount and Other Miscellaneous Payments</v>
          </cell>
          <cell r="I2244" t="str">
            <v>Financial Oversight &amp; Transactional Processing</v>
          </cell>
          <cell r="CD2244">
            <v>0</v>
          </cell>
        </row>
        <row r="2245">
          <cell r="E2245" t="str">
            <v>Vision Service Plan</v>
          </cell>
          <cell r="I2245" t="str">
            <v>Employee Benefits &amp; Programs</v>
          </cell>
          <cell r="CD2245">
            <v>0</v>
          </cell>
        </row>
        <row r="2246">
          <cell r="E2246" t="str">
            <v>Vision Service Plan</v>
          </cell>
          <cell r="I2246" t="str">
            <v>Employee Benefits &amp; Programs</v>
          </cell>
          <cell r="CD2246">
            <v>0</v>
          </cell>
        </row>
        <row r="2247">
          <cell r="E2247" t="str">
            <v>Vision Service Plan</v>
          </cell>
          <cell r="I2247" t="str">
            <v>Employee Benefits &amp; Programs</v>
          </cell>
          <cell r="CD2247">
            <v>3015.8105736447133</v>
          </cell>
        </row>
        <row r="2248">
          <cell r="E2248" t="str">
            <v>Weather Stations</v>
          </cell>
          <cell r="I2248" t="str">
            <v>Wildfire Management</v>
          </cell>
          <cell r="CD2248">
            <v>0</v>
          </cell>
        </row>
        <row r="2249">
          <cell r="E2249" t="str">
            <v>Weather Stations</v>
          </cell>
          <cell r="I2249" t="str">
            <v>Wildfire Management</v>
          </cell>
          <cell r="CD2249">
            <v>0</v>
          </cell>
        </row>
        <row r="2250">
          <cell r="E2250" t="str">
            <v>Weather Stations</v>
          </cell>
          <cell r="I2250" t="str">
            <v>Wildfire Management</v>
          </cell>
          <cell r="CD2250">
            <v>0</v>
          </cell>
        </row>
        <row r="2251">
          <cell r="E2251" t="str">
            <v>Wildfire Covered Conductor Program</v>
          </cell>
          <cell r="I2251" t="str">
            <v>Wildfire Management</v>
          </cell>
          <cell r="CD2251">
            <v>0</v>
          </cell>
        </row>
        <row r="2252">
          <cell r="E2252" t="str">
            <v>Wildfire Covered Conductor Program</v>
          </cell>
          <cell r="I2252" t="str">
            <v>Wildfire Management</v>
          </cell>
          <cell r="CD2252">
            <v>0</v>
          </cell>
        </row>
        <row r="2253">
          <cell r="E2253" t="str">
            <v>Wildfire Covered Conductor Program</v>
          </cell>
          <cell r="I2253" t="str">
            <v>Wildfire Management</v>
          </cell>
          <cell r="CD2253">
            <v>0</v>
          </cell>
        </row>
        <row r="2254">
          <cell r="E2254" t="str">
            <v>Wildfire Vegetation Management</v>
          </cell>
          <cell r="I2254" t="str">
            <v>Wildfire Management</v>
          </cell>
          <cell r="CD2254">
            <v>1.6735963573824637</v>
          </cell>
        </row>
        <row r="2255">
          <cell r="E2255" t="str">
            <v>Wildfire Vegetation Management</v>
          </cell>
          <cell r="I2255" t="str">
            <v>Wildfire Management</v>
          </cell>
          <cell r="CD2255">
            <v>71.775255362331166</v>
          </cell>
        </row>
        <row r="2256">
          <cell r="E2256" t="str">
            <v>Wildfire Vegetation Management</v>
          </cell>
          <cell r="I2256" t="str">
            <v>Wildfire Management</v>
          </cell>
          <cell r="CD2256">
            <v>0</v>
          </cell>
        </row>
        <row r="2257">
          <cell r="E2257" t="str">
            <v>Wildfire Vegetation Management</v>
          </cell>
          <cell r="I2257" t="str">
            <v>Wildfire Management</v>
          </cell>
          <cell r="CD2257">
            <v>677.33966488633223</v>
          </cell>
        </row>
        <row r="2258">
          <cell r="E2258" t="str">
            <v>Wildfire Vegetation Management</v>
          </cell>
          <cell r="I2258" t="str">
            <v>Wildfire Management</v>
          </cell>
          <cell r="CD2258">
            <v>37669.957636546977</v>
          </cell>
        </row>
        <row r="2259">
          <cell r="E2259" t="str">
            <v>Wildfire Vegetation Management</v>
          </cell>
          <cell r="I2259" t="str">
            <v>Wildfire Management</v>
          </cell>
          <cell r="CD2259">
            <v>0</v>
          </cell>
        </row>
        <row r="2260">
          <cell r="E2260" t="str">
            <v>Wildfire Work Order Related Expense Distribution</v>
          </cell>
          <cell r="I2260" t="str">
            <v>Wildfire Management</v>
          </cell>
          <cell r="CD2260">
            <v>0</v>
          </cell>
        </row>
        <row r="2261">
          <cell r="E2261" t="str">
            <v>Wildfire Work Order Related Expense Distribution</v>
          </cell>
          <cell r="I2261" t="str">
            <v>Wildfire Management</v>
          </cell>
          <cell r="CD2261">
            <v>0</v>
          </cell>
        </row>
        <row r="2262">
          <cell r="E2262" t="str">
            <v>Wildfire Work Order Related Expense Distribution</v>
          </cell>
          <cell r="I2262" t="str">
            <v>Wildfire Management</v>
          </cell>
          <cell r="CD2262">
            <v>0</v>
          </cell>
        </row>
        <row r="2263">
          <cell r="E2263" t="str">
            <v>Wildfire Work Order Related Expense Transmission</v>
          </cell>
          <cell r="I2263" t="str">
            <v>Wildfire Management</v>
          </cell>
          <cell r="CD2263">
            <v>0</v>
          </cell>
        </row>
        <row r="2264">
          <cell r="E2264" t="str">
            <v>Wildfire Work Order Related Expense Transmission</v>
          </cell>
          <cell r="I2264" t="str">
            <v>Wildfire Management</v>
          </cell>
          <cell r="CD2264">
            <v>0</v>
          </cell>
        </row>
        <row r="2265">
          <cell r="E2265" t="str">
            <v>Wildfire Work Order Related Expense Transmission</v>
          </cell>
          <cell r="I2265" t="str">
            <v>Wildfire Management</v>
          </cell>
          <cell r="CD2265">
            <v>0</v>
          </cell>
        </row>
        <row r="2266">
          <cell r="E2266" t="str">
            <v>Work Force Protection/Insider Threat</v>
          </cell>
          <cell r="I2266" t="str">
            <v>Physical Security</v>
          </cell>
          <cell r="CD2266">
            <v>0</v>
          </cell>
        </row>
        <row r="2267">
          <cell r="E2267" t="str">
            <v>Work Force Protection/Insider Threat</v>
          </cell>
          <cell r="I2267" t="str">
            <v>Physical Security</v>
          </cell>
          <cell r="CD2267">
            <v>248.48693579960653</v>
          </cell>
        </row>
        <row r="2268">
          <cell r="E2268" t="str">
            <v>Work Force Protection/Insider Threat</v>
          </cell>
          <cell r="I2268" t="str">
            <v>Physical Security</v>
          </cell>
          <cell r="CD2268">
            <v>0</v>
          </cell>
        </row>
        <row r="2269">
          <cell r="E2269" t="str">
            <v>Work Force Protection/Insider Threat</v>
          </cell>
          <cell r="I2269" t="str">
            <v>Physical Security</v>
          </cell>
          <cell r="CD2269">
            <v>0</v>
          </cell>
        </row>
        <row r="2270">
          <cell r="E2270" t="str">
            <v>Work Force Protection/Insider Threat</v>
          </cell>
          <cell r="I2270" t="str">
            <v>Physical Security</v>
          </cell>
          <cell r="CD2270">
            <v>0</v>
          </cell>
        </row>
        <row r="2271">
          <cell r="E2271" t="str">
            <v>Work Force Protection/Insider Threat</v>
          </cell>
          <cell r="I2271" t="str">
            <v>Physical Security</v>
          </cell>
          <cell r="CD2271">
            <v>0</v>
          </cell>
        </row>
        <row r="2272">
          <cell r="E2272" t="str">
            <v>Work Force Protection/Insider Threat</v>
          </cell>
          <cell r="I2272" t="str">
            <v>Physical Security</v>
          </cell>
          <cell r="CD2272">
            <v>0</v>
          </cell>
        </row>
        <row r="2273">
          <cell r="E2273" t="str">
            <v>Work Force Protection/Insider Threat</v>
          </cell>
          <cell r="I2273" t="str">
            <v>Physical Security</v>
          </cell>
          <cell r="CD2273">
            <v>0</v>
          </cell>
        </row>
        <row r="2274">
          <cell r="E2274" t="str">
            <v>Work Force Protection/Insider Threat</v>
          </cell>
          <cell r="I2274" t="str">
            <v>Physical Security</v>
          </cell>
          <cell r="CD2274">
            <v>0</v>
          </cell>
        </row>
        <row r="2275">
          <cell r="E2275" t="str">
            <v>Work Force Protection/Insider Threat</v>
          </cell>
          <cell r="I2275" t="str">
            <v>Physical Security</v>
          </cell>
          <cell r="CD2275">
            <v>0</v>
          </cell>
        </row>
        <row r="2276">
          <cell r="E2276" t="str">
            <v>Work Force Protection/Insider Threat</v>
          </cell>
          <cell r="I2276" t="str">
            <v>Physical Security</v>
          </cell>
          <cell r="CD2276">
            <v>0</v>
          </cell>
        </row>
        <row r="2277">
          <cell r="E2277" t="str">
            <v>Work Force Protection/Insider Threat</v>
          </cell>
          <cell r="I2277" t="str">
            <v>Physical Security</v>
          </cell>
          <cell r="CD2277">
            <v>0</v>
          </cell>
        </row>
        <row r="2278">
          <cell r="E2278" t="str">
            <v>Workers' Compensation -  Administration</v>
          </cell>
          <cell r="I2278" t="str">
            <v>Legal</v>
          </cell>
          <cell r="CD2278">
            <v>4159.3982025590831</v>
          </cell>
        </row>
        <row r="2279">
          <cell r="E2279" t="str">
            <v>Workers' Compensation -  Administration</v>
          </cell>
          <cell r="I2279" t="str">
            <v>Legal</v>
          </cell>
          <cell r="CD2279">
            <v>2204.4479311590949</v>
          </cell>
        </row>
        <row r="2280">
          <cell r="E2280" t="str">
            <v>Workers' Compensation -  Administration</v>
          </cell>
          <cell r="I2280" t="str">
            <v>Legal</v>
          </cell>
          <cell r="CD2280">
            <v>0</v>
          </cell>
        </row>
        <row r="2281">
          <cell r="E2281" t="str">
            <v>Workers' Compensation - Injuries &amp; Damages</v>
          </cell>
          <cell r="I2281" t="str">
            <v>Legal</v>
          </cell>
          <cell r="CD2281">
            <v>0</v>
          </cell>
        </row>
        <row r="2282">
          <cell r="E2282" t="str">
            <v>Workers' Compensation - Injuries &amp; Damages</v>
          </cell>
          <cell r="I2282" t="str">
            <v>Legal</v>
          </cell>
          <cell r="CD2282">
            <v>9315.6661675164833</v>
          </cell>
        </row>
        <row r="2283">
          <cell r="E2283" t="str">
            <v>Workers' Compensation - Injuries &amp; Damages</v>
          </cell>
          <cell r="I2283" t="str">
            <v>Legal</v>
          </cell>
          <cell r="CD2283">
            <v>0</v>
          </cell>
        </row>
        <row r="2284">
          <cell r="CD2284">
            <v>0</v>
          </cell>
        </row>
        <row r="2285">
          <cell r="CD2285">
            <v>0</v>
          </cell>
        </row>
        <row r="2286">
          <cell r="CD2286">
            <v>0</v>
          </cell>
        </row>
        <row r="2287">
          <cell r="CD2287">
            <v>0</v>
          </cell>
        </row>
        <row r="2288">
          <cell r="CD2288">
            <v>0</v>
          </cell>
        </row>
        <row r="2289">
          <cell r="CD2289">
            <v>0</v>
          </cell>
        </row>
        <row r="2290">
          <cell r="CD2290">
            <v>0</v>
          </cell>
        </row>
        <row r="2291">
          <cell r="CD2291">
            <v>0</v>
          </cell>
        </row>
        <row r="2292">
          <cell r="CD2292">
            <v>0</v>
          </cell>
        </row>
        <row r="2293">
          <cell r="CD2293">
            <v>0</v>
          </cell>
        </row>
        <row r="2294">
          <cell r="CD2294">
            <v>0</v>
          </cell>
        </row>
        <row r="2295">
          <cell r="CD2295">
            <v>0</v>
          </cell>
        </row>
        <row r="2296">
          <cell r="CD2296">
            <v>0</v>
          </cell>
        </row>
        <row r="2297">
          <cell r="CD2297">
            <v>0</v>
          </cell>
        </row>
        <row r="2298">
          <cell r="CD2298">
            <v>0</v>
          </cell>
        </row>
        <row r="2299">
          <cell r="CD2299">
            <v>0</v>
          </cell>
        </row>
        <row r="2300">
          <cell r="CD2300">
            <v>0</v>
          </cell>
        </row>
        <row r="2301">
          <cell r="CD2301">
            <v>0</v>
          </cell>
        </row>
        <row r="2302">
          <cell r="CD2302">
            <v>0</v>
          </cell>
        </row>
        <row r="2303">
          <cell r="CD2303">
            <v>0</v>
          </cell>
        </row>
        <row r="2304">
          <cell r="CD2304">
            <v>0</v>
          </cell>
        </row>
        <row r="2305">
          <cell r="CD2305">
            <v>0</v>
          </cell>
        </row>
        <row r="2306">
          <cell r="CD2306">
            <v>0</v>
          </cell>
        </row>
        <row r="2307">
          <cell r="CD2307">
            <v>0</v>
          </cell>
        </row>
        <row r="2308">
          <cell r="CD2308">
            <v>0</v>
          </cell>
        </row>
        <row r="2309">
          <cell r="CD2309">
            <v>0</v>
          </cell>
        </row>
        <row r="2310">
          <cell r="CD2310">
            <v>0</v>
          </cell>
        </row>
        <row r="2311">
          <cell r="CD2311">
            <v>0</v>
          </cell>
        </row>
        <row r="2312">
          <cell r="CD2312">
            <v>0</v>
          </cell>
        </row>
        <row r="2313">
          <cell r="CD2313">
            <v>0</v>
          </cell>
        </row>
        <row r="2314">
          <cell r="CD2314">
            <v>0</v>
          </cell>
        </row>
        <row r="2315">
          <cell r="CD2315">
            <v>0</v>
          </cell>
        </row>
        <row r="2316">
          <cell r="CD2316">
            <v>0</v>
          </cell>
        </row>
        <row r="2317">
          <cell r="CD2317">
            <v>0</v>
          </cell>
        </row>
        <row r="2318">
          <cell r="CD2318">
            <v>0</v>
          </cell>
        </row>
        <row r="2319">
          <cell r="CD2319">
            <v>0</v>
          </cell>
        </row>
        <row r="2320">
          <cell r="CD2320">
            <v>0</v>
          </cell>
        </row>
        <row r="2321">
          <cell r="CD2321">
            <v>0</v>
          </cell>
        </row>
        <row r="2322">
          <cell r="CD2322">
            <v>0</v>
          </cell>
        </row>
        <row r="2323">
          <cell r="CD2323">
            <v>0</v>
          </cell>
        </row>
        <row r="2324">
          <cell r="CD2324">
            <v>0</v>
          </cell>
        </row>
        <row r="2325">
          <cell r="CD2325">
            <v>0</v>
          </cell>
        </row>
        <row r="2326">
          <cell r="CD2326">
            <v>0</v>
          </cell>
        </row>
        <row r="2327">
          <cell r="CD2327">
            <v>0</v>
          </cell>
        </row>
        <row r="2328">
          <cell r="CD2328">
            <v>0</v>
          </cell>
        </row>
        <row r="2329">
          <cell r="CD2329">
            <v>0</v>
          </cell>
        </row>
        <row r="2330">
          <cell r="CD2330">
            <v>0</v>
          </cell>
        </row>
        <row r="2331">
          <cell r="CD2331">
            <v>0</v>
          </cell>
        </row>
        <row r="2332">
          <cell r="CD2332">
            <v>0</v>
          </cell>
        </row>
        <row r="2333">
          <cell r="CD2333">
            <v>0</v>
          </cell>
        </row>
        <row r="2334">
          <cell r="CD2334">
            <v>0</v>
          </cell>
        </row>
        <row r="2335">
          <cell r="CD2335">
            <v>0</v>
          </cell>
        </row>
        <row r="2336">
          <cell r="CD2336">
            <v>0</v>
          </cell>
        </row>
        <row r="2337">
          <cell r="CD2337">
            <v>0</v>
          </cell>
        </row>
        <row r="2338">
          <cell r="CD2338">
            <v>0</v>
          </cell>
        </row>
        <row r="2339">
          <cell r="CD2339">
            <v>0</v>
          </cell>
        </row>
        <row r="2340">
          <cell r="CD2340">
            <v>0</v>
          </cell>
        </row>
        <row r="2341">
          <cell r="CD2341">
            <v>0</v>
          </cell>
        </row>
        <row r="2342">
          <cell r="CD2342">
            <v>0</v>
          </cell>
        </row>
        <row r="2343">
          <cell r="CD2343">
            <v>0</v>
          </cell>
        </row>
        <row r="2344">
          <cell r="CD2344">
            <v>0</v>
          </cell>
        </row>
        <row r="2345">
          <cell r="CD2345">
            <v>0</v>
          </cell>
        </row>
        <row r="2346">
          <cell r="CD2346">
            <v>0</v>
          </cell>
        </row>
        <row r="2347">
          <cell r="CD2347">
            <v>0</v>
          </cell>
        </row>
        <row r="2348">
          <cell r="CD2348">
            <v>0</v>
          </cell>
        </row>
        <row r="2349">
          <cell r="CD2349">
            <v>0</v>
          </cell>
        </row>
        <row r="2350">
          <cell r="CD2350">
            <v>0</v>
          </cell>
        </row>
        <row r="2351">
          <cell r="CD2351">
            <v>0</v>
          </cell>
        </row>
        <row r="2352">
          <cell r="CD2352">
            <v>0</v>
          </cell>
        </row>
        <row r="2353">
          <cell r="CD2353">
            <v>0</v>
          </cell>
        </row>
        <row r="2354">
          <cell r="CD2354">
            <v>0</v>
          </cell>
        </row>
        <row r="2355">
          <cell r="CD2355">
            <v>0</v>
          </cell>
        </row>
        <row r="2356">
          <cell r="CD2356">
            <v>0</v>
          </cell>
        </row>
        <row r="2357">
          <cell r="CD2357">
            <v>0</v>
          </cell>
        </row>
        <row r="2358">
          <cell r="CD2358">
            <v>0</v>
          </cell>
        </row>
        <row r="2359">
          <cell r="CD2359">
            <v>0</v>
          </cell>
        </row>
        <row r="2360">
          <cell r="CD2360">
            <v>0</v>
          </cell>
        </row>
        <row r="2361">
          <cell r="CD2361">
            <v>0</v>
          </cell>
        </row>
        <row r="2362">
          <cell r="CD2362">
            <v>0</v>
          </cell>
        </row>
        <row r="2363">
          <cell r="CD2363">
            <v>0</v>
          </cell>
        </row>
        <row r="2364">
          <cell r="CD2364">
            <v>0</v>
          </cell>
        </row>
        <row r="2365">
          <cell r="CD2365">
            <v>0</v>
          </cell>
        </row>
        <row r="2366">
          <cell r="CD2366">
            <v>0</v>
          </cell>
        </row>
        <row r="2367">
          <cell r="CD2367">
            <v>0</v>
          </cell>
        </row>
        <row r="2368">
          <cell r="CD2368">
            <v>0</v>
          </cell>
        </row>
        <row r="2369">
          <cell r="CD2369">
            <v>0</v>
          </cell>
        </row>
        <row r="2370">
          <cell r="CD2370">
            <v>0</v>
          </cell>
        </row>
        <row r="2371">
          <cell r="CD2371">
            <v>0</v>
          </cell>
        </row>
        <row r="2372">
          <cell r="CD2372">
            <v>0</v>
          </cell>
        </row>
        <row r="2373">
          <cell r="CD2373">
            <v>0</v>
          </cell>
        </row>
        <row r="2374">
          <cell r="CD2374">
            <v>0</v>
          </cell>
        </row>
        <row r="2375">
          <cell r="CD2375">
            <v>0</v>
          </cell>
        </row>
        <row r="2376">
          <cell r="CD2376">
            <v>0</v>
          </cell>
        </row>
        <row r="2377">
          <cell r="CD2377">
            <v>0</v>
          </cell>
        </row>
        <row r="2378">
          <cell r="CD2378">
            <v>0</v>
          </cell>
        </row>
        <row r="2379">
          <cell r="CD2379">
            <v>0</v>
          </cell>
        </row>
        <row r="2380">
          <cell r="CD2380">
            <v>0</v>
          </cell>
        </row>
        <row r="2381">
          <cell r="CD2381">
            <v>0</v>
          </cell>
        </row>
        <row r="2382">
          <cell r="CD2382">
            <v>0</v>
          </cell>
        </row>
        <row r="2383">
          <cell r="CD2383">
            <v>0</v>
          </cell>
        </row>
        <row r="2384">
          <cell r="CD2384">
            <v>0</v>
          </cell>
        </row>
        <row r="2385">
          <cell r="CD2385">
            <v>0</v>
          </cell>
        </row>
        <row r="2386">
          <cell r="CD2386">
            <v>0</v>
          </cell>
        </row>
        <row r="2387">
          <cell r="CD2387">
            <v>0</v>
          </cell>
        </row>
        <row r="2388">
          <cell r="CD2388">
            <v>0</v>
          </cell>
        </row>
        <row r="2389">
          <cell r="CD2389">
            <v>0</v>
          </cell>
        </row>
        <row r="2390">
          <cell r="CD2390">
            <v>0</v>
          </cell>
        </row>
        <row r="2391">
          <cell r="CD2391">
            <v>0</v>
          </cell>
        </row>
        <row r="2392">
          <cell r="CD2392">
            <v>0</v>
          </cell>
        </row>
        <row r="2393">
          <cell r="CD2393">
            <v>0</v>
          </cell>
        </row>
        <row r="2394">
          <cell r="CD2394">
            <v>0</v>
          </cell>
        </row>
        <row r="2395">
          <cell r="CD2395">
            <v>0</v>
          </cell>
        </row>
        <row r="2396">
          <cell r="CD2396">
            <v>0</v>
          </cell>
        </row>
        <row r="2397">
          <cell r="CD2397">
            <v>0</v>
          </cell>
        </row>
        <row r="2398">
          <cell r="CD2398">
            <v>0</v>
          </cell>
        </row>
        <row r="2399">
          <cell r="CD2399">
            <v>0</v>
          </cell>
        </row>
        <row r="2400">
          <cell r="CD2400">
            <v>0</v>
          </cell>
        </row>
        <row r="2401">
          <cell r="CD2401">
            <v>0</v>
          </cell>
        </row>
        <row r="2402">
          <cell r="CD2402">
            <v>0</v>
          </cell>
        </row>
        <row r="2403">
          <cell r="CD2403">
            <v>0</v>
          </cell>
        </row>
        <row r="2404">
          <cell r="CD2404">
            <v>0</v>
          </cell>
        </row>
        <row r="2405">
          <cell r="CD2405">
            <v>0</v>
          </cell>
        </row>
        <row r="2406">
          <cell r="CD2406">
            <v>0</v>
          </cell>
        </row>
        <row r="2407">
          <cell r="CD2407">
            <v>0</v>
          </cell>
        </row>
        <row r="2408">
          <cell r="CD2408">
            <v>0</v>
          </cell>
        </row>
        <row r="2409">
          <cell r="CD2409">
            <v>0</v>
          </cell>
        </row>
        <row r="2410">
          <cell r="CD2410">
            <v>0</v>
          </cell>
        </row>
        <row r="2411">
          <cell r="CD2411">
            <v>0</v>
          </cell>
        </row>
        <row r="2412">
          <cell r="CD2412">
            <v>0</v>
          </cell>
        </row>
        <row r="2413">
          <cell r="CD2413">
            <v>0</v>
          </cell>
        </row>
        <row r="2414">
          <cell r="CD2414">
            <v>0</v>
          </cell>
        </row>
        <row r="2415">
          <cell r="CD2415">
            <v>0</v>
          </cell>
        </row>
        <row r="2416">
          <cell r="CD2416">
            <v>0</v>
          </cell>
        </row>
        <row r="2417">
          <cell r="CD2417">
            <v>0</v>
          </cell>
        </row>
        <row r="2418">
          <cell r="CD2418">
            <v>0</v>
          </cell>
        </row>
        <row r="2419">
          <cell r="CD2419">
            <v>0</v>
          </cell>
        </row>
        <row r="2420">
          <cell r="CD2420">
            <v>0</v>
          </cell>
        </row>
        <row r="2421">
          <cell r="CD2421">
            <v>0</v>
          </cell>
        </row>
        <row r="2422">
          <cell r="CD2422">
            <v>0</v>
          </cell>
        </row>
        <row r="2423">
          <cell r="CD2423">
            <v>0</v>
          </cell>
        </row>
        <row r="2424">
          <cell r="CD2424">
            <v>0</v>
          </cell>
        </row>
        <row r="2425">
          <cell r="CD2425">
            <v>0</v>
          </cell>
        </row>
        <row r="2426">
          <cell r="CD2426">
            <v>0</v>
          </cell>
        </row>
        <row r="2427">
          <cell r="CD2427">
            <v>0</v>
          </cell>
        </row>
        <row r="2428">
          <cell r="CD2428">
            <v>0</v>
          </cell>
        </row>
        <row r="2429">
          <cell r="CD2429">
            <v>0</v>
          </cell>
        </row>
        <row r="2430">
          <cell r="CD2430">
            <v>0</v>
          </cell>
        </row>
        <row r="2431">
          <cell r="CD2431">
            <v>0</v>
          </cell>
        </row>
        <row r="2432">
          <cell r="CD2432">
            <v>0</v>
          </cell>
        </row>
        <row r="2433">
          <cell r="CD2433">
            <v>0</v>
          </cell>
        </row>
        <row r="2434">
          <cell r="CD2434">
            <v>0</v>
          </cell>
        </row>
        <row r="2435">
          <cell r="CD2435">
            <v>0</v>
          </cell>
        </row>
        <row r="2436">
          <cell r="CD2436">
            <v>0</v>
          </cell>
        </row>
        <row r="2437">
          <cell r="CD2437">
            <v>0</v>
          </cell>
        </row>
        <row r="2438">
          <cell r="CD2438">
            <v>0</v>
          </cell>
        </row>
        <row r="2439">
          <cell r="CD2439">
            <v>0</v>
          </cell>
        </row>
        <row r="2440">
          <cell r="CD2440">
            <v>0</v>
          </cell>
        </row>
        <row r="2441">
          <cell r="CD2441">
            <v>0</v>
          </cell>
        </row>
        <row r="2442">
          <cell r="CD2442">
            <v>0</v>
          </cell>
        </row>
        <row r="2443">
          <cell r="CD2443">
            <v>0</v>
          </cell>
        </row>
        <row r="2444">
          <cell r="CD2444">
            <v>0</v>
          </cell>
        </row>
        <row r="2445">
          <cell r="CD2445">
            <v>0</v>
          </cell>
        </row>
        <row r="2446">
          <cell r="CD2446">
            <v>0</v>
          </cell>
        </row>
        <row r="2447">
          <cell r="CD2447">
            <v>0</v>
          </cell>
        </row>
        <row r="2448">
          <cell r="CD2448">
            <v>0</v>
          </cell>
        </row>
        <row r="2449">
          <cell r="CD2449">
            <v>0</v>
          </cell>
        </row>
        <row r="2450">
          <cell r="CD2450">
            <v>0</v>
          </cell>
        </row>
        <row r="2451">
          <cell r="CD2451">
            <v>0</v>
          </cell>
        </row>
        <row r="2452">
          <cell r="CD2452">
            <v>0</v>
          </cell>
        </row>
        <row r="2453">
          <cell r="CD2453">
            <v>0</v>
          </cell>
        </row>
        <row r="2454">
          <cell r="CD2454">
            <v>0</v>
          </cell>
        </row>
        <row r="2455">
          <cell r="CD2455">
            <v>0</v>
          </cell>
        </row>
        <row r="2456">
          <cell r="CD2456">
            <v>0</v>
          </cell>
        </row>
        <row r="2457">
          <cell r="CD2457">
            <v>0</v>
          </cell>
        </row>
        <row r="2458">
          <cell r="CD2458">
            <v>0</v>
          </cell>
        </row>
        <row r="2459">
          <cell r="CD2459">
            <v>0</v>
          </cell>
        </row>
        <row r="2460">
          <cell r="CD2460">
            <v>0</v>
          </cell>
        </row>
        <row r="2461">
          <cell r="CD2461">
            <v>0</v>
          </cell>
        </row>
        <row r="2462">
          <cell r="CD2462">
            <v>0</v>
          </cell>
        </row>
        <row r="2463">
          <cell r="CD2463">
            <v>0</v>
          </cell>
        </row>
        <row r="2464">
          <cell r="CD2464">
            <v>0</v>
          </cell>
        </row>
        <row r="2465">
          <cell r="CD2465">
            <v>0</v>
          </cell>
        </row>
        <row r="2466">
          <cell r="CD2466">
            <v>0</v>
          </cell>
        </row>
        <row r="2467">
          <cell r="CD2467">
            <v>0</v>
          </cell>
        </row>
        <row r="2468">
          <cell r="CD2468">
            <v>0</v>
          </cell>
        </row>
        <row r="2469">
          <cell r="CD2469">
            <v>0</v>
          </cell>
        </row>
        <row r="2470">
          <cell r="CD2470">
            <v>0</v>
          </cell>
        </row>
        <row r="2471">
          <cell r="CD2471">
            <v>0</v>
          </cell>
        </row>
        <row r="2472">
          <cell r="CD2472">
            <v>0</v>
          </cell>
        </row>
        <row r="2473">
          <cell r="CD2473">
            <v>0</v>
          </cell>
        </row>
        <row r="2474">
          <cell r="CD2474">
            <v>0</v>
          </cell>
        </row>
        <row r="2475">
          <cell r="CD2475">
            <v>0</v>
          </cell>
        </row>
        <row r="2476">
          <cell r="CD2476">
            <v>0</v>
          </cell>
        </row>
        <row r="2477">
          <cell r="CD2477">
            <v>0</v>
          </cell>
        </row>
        <row r="2478">
          <cell r="CD2478">
            <v>0</v>
          </cell>
        </row>
        <row r="2479">
          <cell r="CD2479">
            <v>0</v>
          </cell>
        </row>
        <row r="2480">
          <cell r="CD2480">
            <v>0</v>
          </cell>
        </row>
        <row r="2481">
          <cell r="CD2481">
            <v>0</v>
          </cell>
        </row>
        <row r="2482">
          <cell r="CD2482">
            <v>0</v>
          </cell>
        </row>
        <row r="2483">
          <cell r="CD2483">
            <v>0</v>
          </cell>
        </row>
        <row r="2484">
          <cell r="CD2484">
            <v>0</v>
          </cell>
        </row>
        <row r="2485">
          <cell r="CD2485">
            <v>0</v>
          </cell>
        </row>
        <row r="2486">
          <cell r="CD2486">
            <v>0</v>
          </cell>
        </row>
        <row r="2487">
          <cell r="CD2487">
            <v>0</v>
          </cell>
        </row>
        <row r="2488">
          <cell r="CD2488">
            <v>0</v>
          </cell>
        </row>
        <row r="2489">
          <cell r="CD2489">
            <v>0</v>
          </cell>
        </row>
        <row r="2490">
          <cell r="CD2490">
            <v>0</v>
          </cell>
        </row>
        <row r="2491">
          <cell r="CD2491">
            <v>0</v>
          </cell>
        </row>
        <row r="2492">
          <cell r="CD2492">
            <v>0</v>
          </cell>
        </row>
        <row r="2493">
          <cell r="CD2493">
            <v>0</v>
          </cell>
        </row>
        <row r="2494">
          <cell r="CD2494">
            <v>0</v>
          </cell>
        </row>
        <row r="2495">
          <cell r="CD2495">
            <v>0</v>
          </cell>
        </row>
        <row r="2496">
          <cell r="CD2496">
            <v>0</v>
          </cell>
        </row>
        <row r="2497">
          <cell r="CD2497">
            <v>0</v>
          </cell>
        </row>
        <row r="2498">
          <cell r="CD2498">
            <v>0</v>
          </cell>
        </row>
        <row r="2499">
          <cell r="CD2499">
            <v>0</v>
          </cell>
        </row>
        <row r="2500">
          <cell r="CD2500">
            <v>0</v>
          </cell>
        </row>
        <row r="2501">
          <cell r="CD2501">
            <v>0</v>
          </cell>
        </row>
        <row r="2502">
          <cell r="CD2502">
            <v>0</v>
          </cell>
        </row>
        <row r="2503">
          <cell r="CD2503">
            <v>0</v>
          </cell>
        </row>
        <row r="2504">
          <cell r="CD2504">
            <v>0</v>
          </cell>
        </row>
        <row r="2505">
          <cell r="CD2505">
            <v>0</v>
          </cell>
        </row>
        <row r="2506">
          <cell r="CD2506">
            <v>0</v>
          </cell>
        </row>
        <row r="2507">
          <cell r="CD2507">
            <v>0</v>
          </cell>
        </row>
        <row r="2508">
          <cell r="CD2508">
            <v>0</v>
          </cell>
        </row>
        <row r="2509">
          <cell r="CD2509">
            <v>0</v>
          </cell>
        </row>
        <row r="2510">
          <cell r="CD2510">
            <v>0</v>
          </cell>
        </row>
        <row r="2511">
          <cell r="CD2511">
            <v>0</v>
          </cell>
        </row>
        <row r="2512">
          <cell r="CD2512">
            <v>0</v>
          </cell>
        </row>
        <row r="2513">
          <cell r="CD2513">
            <v>0</v>
          </cell>
        </row>
        <row r="2514">
          <cell r="CD2514">
            <v>0</v>
          </cell>
        </row>
        <row r="2515">
          <cell r="CD2515">
            <v>0</v>
          </cell>
        </row>
        <row r="2516">
          <cell r="CD2516">
            <v>0</v>
          </cell>
        </row>
        <row r="2517">
          <cell r="CD2517">
            <v>0</v>
          </cell>
        </row>
        <row r="2518">
          <cell r="CD2518">
            <v>0</v>
          </cell>
        </row>
        <row r="2519">
          <cell r="CD2519">
            <v>0</v>
          </cell>
        </row>
        <row r="2520">
          <cell r="CD2520">
            <v>0</v>
          </cell>
        </row>
        <row r="2521">
          <cell r="CD2521">
            <v>0</v>
          </cell>
        </row>
        <row r="2522">
          <cell r="CD2522">
            <v>0</v>
          </cell>
        </row>
        <row r="2523">
          <cell r="CD2523">
            <v>0</v>
          </cell>
        </row>
        <row r="2524">
          <cell r="CD2524">
            <v>0</v>
          </cell>
        </row>
        <row r="2525">
          <cell r="CD2525">
            <v>0</v>
          </cell>
        </row>
        <row r="2526">
          <cell r="CD2526">
            <v>0</v>
          </cell>
        </row>
        <row r="2527">
          <cell r="CD2527">
            <v>0</v>
          </cell>
        </row>
        <row r="2528">
          <cell r="CD2528">
            <v>0</v>
          </cell>
        </row>
        <row r="2529">
          <cell r="CD2529">
            <v>0</v>
          </cell>
        </row>
        <row r="2530">
          <cell r="CD2530">
            <v>0</v>
          </cell>
        </row>
        <row r="2531">
          <cell r="CD2531">
            <v>0</v>
          </cell>
        </row>
        <row r="2532">
          <cell r="CD2532">
            <v>0</v>
          </cell>
        </row>
        <row r="2533">
          <cell r="CD2533">
            <v>0</v>
          </cell>
        </row>
        <row r="2534">
          <cell r="CD2534">
            <v>0</v>
          </cell>
        </row>
        <row r="2535">
          <cell r="CD2535">
            <v>0</v>
          </cell>
        </row>
        <row r="2536">
          <cell r="CD2536">
            <v>0</v>
          </cell>
        </row>
        <row r="2537">
          <cell r="CD2537">
            <v>0</v>
          </cell>
        </row>
        <row r="2538">
          <cell r="CD2538">
            <v>0</v>
          </cell>
        </row>
        <row r="2539">
          <cell r="CD2539">
            <v>0</v>
          </cell>
        </row>
        <row r="2540">
          <cell r="CD2540">
            <v>0</v>
          </cell>
        </row>
        <row r="2541">
          <cell r="CD2541">
            <v>0</v>
          </cell>
        </row>
        <row r="2542">
          <cell r="CD2542">
            <v>0</v>
          </cell>
        </row>
        <row r="2543">
          <cell r="CD2543">
            <v>0</v>
          </cell>
        </row>
        <row r="2544">
          <cell r="CD2544">
            <v>0</v>
          </cell>
        </row>
        <row r="2545">
          <cell r="CD2545">
            <v>0</v>
          </cell>
        </row>
        <row r="2546">
          <cell r="CD2546">
            <v>0</v>
          </cell>
        </row>
        <row r="2547">
          <cell r="CD2547">
            <v>0</v>
          </cell>
        </row>
        <row r="2548">
          <cell r="CD2548">
            <v>3328116.1391779543</v>
          </cell>
        </row>
      </sheetData>
      <sheetData sheetId="2"/>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 Info ||"/>
      <sheetName val="|| Earnings ||"/>
      <sheetName val="Summary of Earnings (SoE)"/>
      <sheetName val="Functionalized SoE"/>
      <sheetName val="Restated SoE"/>
      <sheetName val="Rate Base | Detail"/>
      <sheetName val="Rate Base | CPUC excl BA"/>
      <sheetName val="|| Balancing Accounts ||"/>
      <sheetName val="Prelim Stmts | Current"/>
      <sheetName val="Prelim Stmts | O&amp;M"/>
      <sheetName val="Prelim Stmts | Capital"/>
      <sheetName val="Sheet2"/>
      <sheetName val="O&amp;M Pivot"/>
      <sheetName val="O&amp;M | In Use"/>
      <sheetName val="Sheet1"/>
      <sheetName val="Sheet3"/>
      <sheetName val="Sheet4"/>
      <sheetName val="Cap Pivot"/>
      <sheetName val="Budget_Data"/>
      <sheetName val="RO | GR"/>
      <sheetName val="RO | Reports"/>
      <sheetName val="|| O&amp;M &amp; Capital ||"/>
      <sheetName val="Exhibit Summary"/>
      <sheetName val="O&amp;M | Detail"/>
      <sheetName val="Capital | Detail"/>
      <sheetName val="Wildfire Reporting"/>
      <sheetName val="Compensation | Detail"/>
      <sheetName val="|| RO Support ||"/>
      <sheetName val="General Rates"/>
      <sheetName val="Labor Allocator"/>
      <sheetName val="Labor Loadings"/>
      <sheetName val="|| DR ||"/>
      <sheetName val="AB67"/>
      <sheetName val="|| Tax ||"/>
      <sheetName val="Tax Proof"/>
      <sheetName val="Tax Version Comparison"/>
      <sheetName val="Repairs"/>
      <sheetName val="|| SECURITY ||"/>
      <sheetName val="|| Audit Log ||"/>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O&amp;M Pivot"/>
      <sheetName val="Cap Pivot"/>
    </sheetNames>
    <sheetDataSet>
      <sheetData sheetId="0">
        <row r="32">
          <cell r="I32">
            <v>419350.09073567565</v>
          </cell>
        </row>
      </sheetData>
      <sheetData sheetId="1"/>
    </sheetDataSet>
  </externalBook>
</externalLink>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Christopher Benitez" refreshedDate="45520.404623842594" createdVersion="8" refreshedVersion="8" minRefreshableVersion="3" recordCount="64" xr:uid="{DF29B2F5-2A23-4EF7-A17B-22302F9C4ED5}">
  <cacheSource type="worksheet">
    <worksheetSource ref="B3:AU46" sheet="WMP Mitigation Initiatives"/>
  </cacheSource>
  <cacheFields count="46">
    <cacheField name="Utility Initiative Tracking ID" numFmtId="0">
      <sharedItems count="44">
        <s v="SH-1"/>
        <s v="SH-2"/>
        <s v="Original DR"/>
        <s v="SA-1"/>
        <s v="SA-3"/>
        <s v="SA-8"/>
        <s v="SA-11"/>
        <s v="SA-10"/>
        <s v="SH-4"/>
        <s v="SH-5"/>
        <s v="SH-6"/>
        <s v="SH-8"/>
        <s v="SH-10"/>
        <s v="SH-14"/>
        <s v="SH-15"/>
        <s v="SH-16"/>
        <s v="SH-17"/>
        <s v="SH-18"/>
        <s v="IN-1.1.A"/>
        <s v="IN-1.1.B"/>
        <s v="IN-1.2.A"/>
        <s v="IN-1.2.B"/>
        <s v="IN-3"/>
        <s v="IN-4"/>
        <s v="IN-5"/>
        <s v="IN-8"/>
        <s v="IN-9"/>
        <s v="VM-1"/>
        <s v="VM-2"/>
        <s v="VM-3"/>
        <s v="VM-4"/>
        <s v="VM-6"/>
        <s v="VM-7"/>
        <s v="VM-8"/>
        <s v="VM-9"/>
        <s v="VM-10"/>
        <s v="PSPS-2"/>
        <s v="PSPS-3"/>
        <s v="DEP-1"/>
        <s v="DEP-2"/>
        <s v="DEP-4"/>
        <s v="DEP-5"/>
        <s v="DG-1.A"/>
        <s v="DG-1.B"/>
      </sharedItems>
    </cacheField>
    <cacheField name="WMP Mitigation Initiative Title" numFmtId="0">
      <sharedItems count="60">
        <s v="Wildfire Covered Conductor"/>
        <s v="Targeted Undergrounding"/>
        <s v="Enhanced Overhead Inspections and Remediations"/>
        <s v="Public Safety Power Shutoffs"/>
        <s v="Ehanced Situational Awareness"/>
        <s v="Aerial Suppression"/>
        <s v="Alternative/Emerging Technologies"/>
        <s v="Sectionalizing Devices"/>
        <s v="Community Outreach and Engagement"/>
        <s v="Emergency Preparedness"/>
        <s v="Grid Design, Operations, and Maintenance"/>
        <s v="Overview of Service Territory"/>
        <s v="Situational Awareness and Forecasting"/>
        <s v="Wildfire Mitigation Strategy Development"/>
        <s v="Hazard Tree Management Program"/>
        <s v="Structure Brushing"/>
        <s v="Dead and Dying Tree Removal"/>
        <s v="Vegetation Management Work Management Tool (Arbora)"/>
        <s v="Distribution Vegetation Management"/>
        <s v="Transmission Vegetation Management"/>
        <s v="LiDAR Distribution Vegetation Inspections"/>
        <s v="LiDAR Transmission Vegetation Inspections"/>
        <s v="Wildfire Vegetation Management"/>
        <s v="Weather Stations"/>
        <s v="Weather and Fuels Modeling"/>
        <s v="Fire Science Enhancements "/>
        <s v="Early Fault Detection (EFD)"/>
        <s v="High Definition (HD) Cameras"/>
        <s v="Branch Line Protection Strategy"/>
        <s v="Remote Controlled Automatic Reclosers Settings Update "/>
        <s v="Circuit Breaker Relay Hardware for Fast Curve "/>
        <s v="Transmission Open Phase Detection (TOPD)"/>
        <s v="Tree Attachment Remediation"/>
        <s v="Long Span Initiative (LSI) "/>
        <s v="Vertical Switches"/>
        <s v="Vibration Damper Retrofit"/>
        <s v="Rapid Earth Fault Current Limiters (REFCL) (Ground Fault Neutralizer)"/>
        <s v="Rapid Earth Fault Current Limiters (REFCL) ​(Grounding Conversion)"/>
        <s v="Distribution High Fire Risk‐Informed (HFRI) Inspections and Remediations (Ground)"/>
        <s v="Distribution High Fire Risk‐Informed (HFRI) Inspections and Remediations (Aerial)"/>
        <s v="Transmission High Fire Risk‐Informed (HFRI) Inspections and Remediations​ (Ground)"/>
        <s v="Transmission High Fire Risk‐Informed (HFRI) Inspections and Remediations​ (Aerial)"/>
        <s v="Infrared Inspection of Energized Overhead Distribution Facilities and Equipment"/>
        <s v="Infrared Inspection, Corona Scanning, and High-Definition Imagery of Energized Overhead Transmission Facilities and Equipment"/>
        <s v="Generation High Fire Risk-Informed Inspections and Remediations in HFRA "/>
        <s v="Inspection and Maintenance Tools"/>
        <s v="Transmission Conductor &amp; Splice Assessment: Spans with LineVue and Splices with X-Ray"/>
        <s v="Hazard Tree Mitigation Program​"/>
        <s v="Expanded Clearances for Generation Legacy Facilities"/>
        <s v="Detailed Inspections for the Prescription, Where Necessary and Feasible, of Expanded Vegetation Clearances from Distribution Lines in HFRA"/>
        <s v="Detailed Inspections for the Prescription, Where Necessary and Feasible, of Expanded Vegetation Clearances from Transmission Lines in HFRA"/>
        <s v="LiDAR Distribution Vegetation Inspections"/>
        <s v="LiDAR Transmission Vegetation Inspections"/>
        <s v="Customer Care Programs (Critical Care Backup Battery Program)"/>
        <s v="Customer Care Programs (Portable Power Station and Generator Rebates)"/>
        <s v="Wildfire Safety Community Meetings"/>
        <s v="SCE Emergency Response Training"/>
        <s v="Customer Research and Education"/>
        <s v="Wildfire Safety Data Mart and Data Management (Ezy)"/>
        <s v="Wildfire Safety Data Mart and Data Management -WiSDM"/>
      </sharedItems>
    </cacheField>
    <cacheField name="WMP Mitigation Initiative Description" numFmtId="0">
      <sharedItems containsBlank="1" longText="1"/>
    </cacheField>
    <cacheField name="WMP Mitigation Initiative Category " numFmtId="0">
      <sharedItems/>
    </cacheField>
    <cacheField name="WMP Year 2023_x000a_CapEx ($)" numFmtId="164">
      <sharedItems containsBlank="1" containsMixedTypes="1" containsNumber="1" minValue="0" maxValue="807222"/>
    </cacheField>
    <cacheField name="WMP Year 2023 OpEx ($)" numFmtId="164">
      <sharedItems containsBlank="1" containsMixedTypes="1" containsNumber="1" minValue="0" maxValue="323666.93697999988"/>
    </cacheField>
    <cacheField name="WMP Year 2024 CapEx ($)" numFmtId="164">
      <sharedItems containsBlank="1" containsMixedTypes="1" containsNumber="1" minValue="0" maxValue="1284487" count="28">
        <n v="1284487"/>
        <n v="45996.142980000004"/>
        <n v="116657.72284999999"/>
        <n v="5530.4754999999996"/>
        <n v="2023.4803200000001"/>
        <s v=" "/>
        <m/>
        <n v="0"/>
        <n v="2046.3999899999999"/>
        <n v="1171.33431"/>
        <n v="9.9999999999999995E-8"/>
        <s v=""/>
        <n v="3521.50513"/>
        <n v="131"/>
        <n v="2629.3675200000002"/>
        <n v="558.52710000000002"/>
        <n v="17483.540990000001"/>
        <n v="4338.2195099999999"/>
        <n v="170.80975000000001"/>
        <n v="30163.817719999999"/>
        <n v="5714.3415000000005"/>
        <n v="116392.98503000001"/>
        <n v="20270.355039999988"/>
        <n v="329.47376000000003"/>
        <n v="4448.0769899999877"/>
        <n v="2746.9239699999998"/>
        <n v="3937.4607199999996"/>
        <n v="1524.0718100000001"/>
      </sharedItems>
    </cacheField>
    <cacheField name="WMP Year 2024 OpEx ($)" numFmtId="164">
      <sharedItems containsBlank="1" containsMixedTypes="1" containsNumber="1" minValue="0" maxValue="448261.19797561038" count="49">
        <m/>
        <n v="104701.50576721229"/>
        <n v="39824.685156280771"/>
        <n v="4739.4903365591181"/>
        <s v=" "/>
        <n v="18416.593004226772"/>
        <n v="4813.1302233711367"/>
        <n v="133.06874872524114"/>
        <n v="7369.1006732960486"/>
        <n v="422.31052419657698"/>
        <n v="19020.468386830344"/>
        <n v="448261.19797561038"/>
        <n v="26986.033408789903"/>
        <n v="5590.8810000000003"/>
        <n v="5951.6010000000006"/>
        <n v="2360.2640000000001"/>
        <n v="363"/>
        <n v="4664.8230000000003"/>
        <n v="0"/>
        <n v="1609.3015499999992"/>
        <n v="412.5"/>
        <s v=""/>
        <n v="4009.3694100000002"/>
        <n v="175"/>
        <n v="113845.38779999988"/>
        <n v="8447.2546599999987"/>
        <n v="11438.246130000001"/>
        <n v="475.14614"/>
        <n v="103.54231000000001"/>
        <n v="280"/>
        <n v="1231.55483"/>
        <n v="1759.2686100000001"/>
        <n v="49896.475559999992"/>
        <n v="25915.392219999907"/>
        <n v="830"/>
        <n v="27601.486679999998"/>
        <n v="4000.0344399999999"/>
        <n v="216394.45208567198"/>
        <n v="21120.458635458999"/>
        <n v="1497.9073900000001"/>
        <n v="5789.5420400000003"/>
        <n v="8507.3949100000009"/>
        <n v="1521.0489299999999"/>
        <n v="109.59746"/>
        <n v="1124.45255"/>
        <n v="4356.7620999999999"/>
        <n v="35000"/>
        <n v="2451.6280000000002"/>
        <n v="2162.1999999999998"/>
      </sharedItems>
    </cacheField>
    <cacheField name="WMP Year 2025 CapEx ($)" numFmtId="164">
      <sharedItems containsBlank="1" containsMixedTypes="1" containsNumber="1" minValue="0" maxValue="387526.75105371058"/>
    </cacheField>
    <cacheField name="WMP Year 2025 OpEx ($)" numFmtId="0">
      <sharedItems containsBlank="1" containsMixedTypes="1" containsNumber="1" minValue="0" maxValue="500224.92567077244"/>
    </cacheField>
    <cacheField name="WMP Mitigation Initiative Cost Total ($)" numFmtId="164">
      <sharedItems containsSemiMixedTypes="0" containsString="0" containsNumber="1" minValue="0" maxValue="2091709"/>
    </cacheField>
    <cacheField name="WMP Mitigation Initiative Page Number" numFmtId="0">
      <sharedItems containsBlank="1" containsMixedTypes="1" containsNumber="1" containsInteger="1" minValue="217" maxValue="586"/>
    </cacheField>
    <cacheField name="WMP File Location (URL)" numFmtId="0">
      <sharedItems/>
    </cacheField>
    <cacheField name="GRC Activity Title" numFmtId="0">
      <sharedItems containsBlank="1" count="31">
        <s v="Grid Hardening"/>
        <s v="Enhanced Overhead Inspections and Remediations / Infrared Inspections"/>
        <s v="PSPS Execution"/>
        <s v="Enhanced Situational Awareness"/>
        <s v="Aerial Surpression"/>
        <s v="Alternative Technologies / Wildfire Mitigation and Veg Mgmt Technology Solutions"/>
        <s v="HFRA Sectionalizing Devices"/>
        <s v="PSPS Customer Support"/>
        <s v="Fire Science and Advanced Modeling"/>
        <s v="Distribution Fault Anticipation, Fusing Mitigation, Grid Hardening Supplemental System Hardening Activities"/>
        <s v="Organizational Support, Training T&amp;D, "/>
        <s v="Enhanced Situational Awareness, Wildfire Response, Modeling, Analysis, and Weather Forecasting"/>
        <m/>
        <s v="Fire Hazard Prevention"/>
        <s v="Distribution Routine Vegetation Management, Transmission Routine Vegetation Management"/>
        <s v="Dead, Dying and Diseased Tree Removal"/>
        <s v="Distribution Routine Vegetation Management"/>
        <s v="Transmission Routine Vegetation Management"/>
        <s v="Wildfire Vegetation Management"/>
        <s v="Early Fault Detection (EFD)"/>
        <s v="Fusing Mitigation"/>
        <s v="Alternative Technologies"/>
        <s v="Long Span Initiative (LSI) "/>
        <s v="Vertical Switches"/>
        <s v="Vibration Damper Retrofit"/>
        <s v="Rapid Earth Fault Current Limiters (REFCL)"/>
        <s v="High Fire Risk Inspections and Remediations"/>
        <s v="Infrared Inspection Program"/>
        <s v="Distribution and Transmission Routine Vegetation Management"/>
        <s v="Wildfire Management and Vegetation Management Technology Solutions"/>
        <s v="Training Seat Time - Transmission and Distribution"/>
      </sharedItems>
    </cacheField>
    <cacheField name="GRC Activity Unique Code" numFmtId="0">
      <sharedItems containsBlank="1"/>
    </cacheField>
    <cacheField name="GRC Activity Description" numFmtId="0">
      <sharedItems containsBlank="1" longText="1"/>
    </cacheField>
    <cacheField name="GRC Activity Section and Page Number " numFmtId="0">
      <sharedItems containsBlank="1"/>
    </cacheField>
    <cacheField name="GRC Appendix" numFmtId="0">
      <sharedItems containsBlank="1"/>
    </cacheField>
    <cacheField name="GRC Cost Recovery Method" numFmtId="0">
      <sharedItems containsBlank="1"/>
    </cacheField>
    <cacheField name="GRC File Location (URL)" numFmtId="0">
      <sharedItems containsBlank="1"/>
    </cacheField>
    <cacheField name="Costs approved in last GRC (2021) ($000)" numFmtId="164">
      <sharedItems containsString="0" containsBlank="1" containsNumber="1" minValue="0" maxValue="3200187"/>
    </cacheField>
    <cacheField name="Revenue Requirement approved in last GRC (2021) ($000)" numFmtId="164">
      <sharedItems containsString="0" containsBlank="1" containsNumber="1" minValue="0" maxValue="868919.32067284547"/>
    </cacheField>
    <cacheField name="Costs requested in next GRC (2025) ($000)" numFmtId="164">
      <sharedItems containsString="0" containsBlank="1" containsNumber="1" minValue="0" maxValue="3792190.3838837459"/>
    </cacheField>
    <cacheField name="Revenue Requirement requested in next GRC (2025) ($000)" numFmtId="164">
      <sharedItems containsString="0" containsBlank="1" containsNumber="1" minValue="0" maxValue="2146784.7148815962"/>
    </cacheField>
    <cacheField name="Costs Recovered via Application (Yr 1 - 2021 WMVM) ($000)" numFmtId="0">
      <sharedItems containsString="0" containsBlank="1" containsNumber="1" containsInteger="1" minValue="0" maxValue="345299"/>
    </cacheField>
    <cacheField name="Revenue Requirement Recovered via Application (Yr 1 - 2021 WMVM) ($000)" numFmtId="0">
      <sharedItems containsString="0" containsBlank="1" containsNumber="1" minValue="0" maxValue="345299"/>
    </cacheField>
    <cacheField name="Costs Recovered via Application (Yr 2) ($000)" numFmtId="0">
      <sharedItems containsNonDate="0" containsString="0" containsBlank="1"/>
    </cacheField>
    <cacheField name="Revenue Requirement Recovered via Application (Yr 2) ($000)" numFmtId="0">
      <sharedItems containsNonDate="0" containsString="0" containsBlank="1"/>
    </cacheField>
    <cacheField name="CostsRecovered via Application (Yr 3) ($000)" numFmtId="0">
      <sharedItems containsNonDate="0" containsString="0" containsBlank="1"/>
    </cacheField>
    <cacheField name="Revenue Requirement Recovered via Application (Yr 3) ($000)" numFmtId="0">
      <sharedItems containsNonDate="0" containsString="0" containsBlank="1"/>
    </cacheField>
    <cacheField name="Unrecovered Costs ($000)" numFmtId="164">
      <sharedItems containsString="0" containsBlank="1" containsNumber="1" minValue="0" maxValue="3337425"/>
    </cacheField>
    <cacheField name="Unrecovered Revenue Requirement ($000)" numFmtId="164">
      <sharedItems containsString="0" containsBlank="1" containsNumber="1" minValue="0" maxValue="713777.79397000466"/>
    </cacheField>
    <cacheField name="SB 884 Activity Recorded Costs ($)" numFmtId="0">
      <sharedItems containsSemiMixedTypes="0" containsString="0" containsNumber="1" containsInteger="1" minValue="0" maxValue="0"/>
    </cacheField>
    <cacheField name="SB 884 Activity Forecasted Costs ($)" numFmtId="0">
      <sharedItems containsSemiMixedTypes="0" containsString="0" containsNumber="1" containsInteger="1" minValue="0" maxValue="0"/>
    </cacheField>
    <cacheField name="FERC or Other Recorded Costs ($)" numFmtId="0">
      <sharedItems containsString="0" containsBlank="1" containsNumber="1" containsInteger="1" minValue="0" maxValue="0"/>
    </cacheField>
    <cacheField name="FERC or Other Forecasted Costs ($)" numFmtId="0">
      <sharedItems containsString="0" containsBlank="1" containsNumber="1" containsInteger="1" minValue="0" maxValue="0"/>
    </cacheField>
    <cacheField name="Other Funding Source ($)" numFmtId="0">
      <sharedItems containsNonDate="0" containsString="0" containsBlank="1"/>
    </cacheField>
    <cacheField name=" Cost-Benefit Ratio (CBR) ($)" numFmtId="0">
      <sharedItems containsBlank="1" containsMixedTypes="1" containsNumber="1" minValue="0.01" maxValue="250.65"/>
    </cacheField>
    <cacheField name="Alternate Mitigation Initiative Title" numFmtId="0">
      <sharedItems containsBlank="1"/>
    </cacheField>
    <cacheField name="Alternate Mitigation Initiative CBR ($)" numFmtId="0">
      <sharedItems containsBlank="1" containsMixedTypes="1" containsNumber="1" minValue="10.65" maxValue="10.65"/>
    </cacheField>
    <cacheField name="Risk Spend Efficiency Calculation" numFmtId="0">
      <sharedItems containsBlank="1" containsMixedTypes="1" containsNumber="1" containsInteger="1" minValue="764" maxValue="20151"/>
    </cacheField>
    <cacheField name="RAMP-related mitigations requested in GRC not in WMP" numFmtId="0">
      <sharedItems containsNonDate="0" containsString="0" containsBlank="1"/>
    </cacheField>
    <cacheField name=" Applicable Risk Model" numFmtId="0">
      <sharedItems/>
    </cacheField>
    <cacheField name="Applicable Risk Model Version" numFmtId="0">
      <sharedItems/>
    </cacheField>
    <cacheField name="High Fire Threat District Tier" numFmtId="0">
      <sharedItems/>
    </cacheField>
    <cacheField name="Comments" numFmtId="0">
      <sharedItems containsNonDate="0" containsString="0" containsBlank="1"/>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64">
  <r>
    <x v="0"/>
    <x v="0"/>
    <s v="The Wildfire Covered Conductor Program (WCCP) is a program in HFRA to replace existing bare wire with covered conductor (CC) along with other associated components such as fire_x0002_resistant poles, composite crossarms, FR3 transformers143, wildlife covers, surge arresters, polymer _x000a_insulators and vibration dampers, and is scoped based on the risk assessment and mitigation selection processes described in Sections 6 and 7."/>
    <s v="System Hardening"/>
    <n v="807222"/>
    <m/>
    <x v="0"/>
    <x v="0"/>
    <m/>
    <m/>
    <n v="2091709"/>
    <n v="251"/>
    <s v="https://www.sce.com/sites/default/files/AEM/Wildfire%20Mitigation%20Plan/2023-2025/SCE%202023%20WMP%20R2-clean.pdf"/>
    <x v="0"/>
    <s v="CET-PD-GR-UG-CAT"/>
    <s v="Covered conductor refers to the primary conductor being “covered” with insulating materials to protect against the impacts of incidental contact. There are four components that comprise this type of covered conductor: the conductor, the conductor shield, the inner layer, and outer layer."/>
    <s v="SCE04V05P2A, p.29"/>
    <s v="WPSCE04V05P2, pp. 31-42"/>
    <s v="Base Revenue/WRMBA"/>
    <s v="https://edisonintl.sharepoint.com/:b:/r/teams/Public/regpublic/Regulatory%20Documents/PD/CPUC/22023/SCE04V05P02A.pdf?csf=1&amp;web=1&amp;e=RRnstA"/>
    <n v="3200187"/>
    <n v="437510"/>
    <n v="1045134.2626236856"/>
    <n v="2146784.7148815962"/>
    <m/>
    <m/>
    <m/>
    <m/>
    <m/>
    <m/>
    <n v="3337425"/>
    <n v="125937"/>
    <n v="0"/>
    <n v="0"/>
    <n v="0"/>
    <n v="0"/>
    <m/>
    <n v="10.65"/>
    <s v="Various"/>
    <s v="N/A"/>
    <n v="1278"/>
    <m/>
    <s v="IWMS"/>
    <s v="WRRM7.6"/>
    <s v="HFRA"/>
    <m/>
  </r>
  <r>
    <x v="1"/>
    <x v="1"/>
    <s v="Targeted Undergrounding (TUG) is a program to underground existing overhead power lines to significantly reduce wildfire and PSPS risk by significantly reducing the possibility for objects to contact energized conductor as well as greatly limiting the ignition-causing potential from  equipment failures."/>
    <s v="System Hardening"/>
    <n v="17085.06666999992"/>
    <m/>
    <x v="1"/>
    <x v="0"/>
    <n v="387526.75105371058"/>
    <m/>
    <n v="450607.9607037105"/>
    <n v="256"/>
    <s v="https://www.sce.com/sites/default/files/AEM/Wildfire%20Mitigation%20Plan/2023-2025/SCE%202023%20WMP%20R2-clean.pdf"/>
    <x v="0"/>
    <s v="Multiple WBS Elements"/>
    <s v="Undergrounding refers to the conversion of an existing overhead electric system, which consists of poles, wires, and related equipment, to underground facilities that consist of trenches containing conduit banks that house the wires, vaults, and/or pad mounts for transformers and_x000a_other equipment."/>
    <s v="SCE04V05P2A, p.9"/>
    <s v="WPSCE04V05P2, pp. 25-31"/>
    <s v="Base Revenue/GHBA"/>
    <s v="https://edisonintl.sharepoint.com/:b:/r/teams/Public/regpublic/Regulatory%20Documents/PD/CPUC/22023/SCE04V05P02A.pdf?csf=1&amp;web=1&amp;e=RRnstA"/>
    <n v="146823"/>
    <n v="22806"/>
    <n v="3792190.3838837459"/>
    <n v="690279.66118901968"/>
    <n v="6605"/>
    <n v="1024"/>
    <m/>
    <m/>
    <m/>
    <m/>
    <n v="46672"/>
    <n v="7191"/>
    <n v="0"/>
    <n v="0"/>
    <n v="0"/>
    <n v="0"/>
    <m/>
    <n v="7.65"/>
    <s v="Covered Conductor"/>
    <n v="10.65"/>
    <n v="764"/>
    <m/>
    <s v="IWMS"/>
    <s v="WRRM7.6"/>
    <s v="HFRA"/>
    <m/>
  </r>
  <r>
    <x v="2"/>
    <x v="2"/>
    <m/>
    <s v="Grid Design Ops Maintenance"/>
    <n v="108313.15328999859"/>
    <n v="103951.64910673926"/>
    <x v="2"/>
    <x v="1"/>
    <n v="149237.1151788868"/>
    <n v="119884.03653569931"/>
    <n v="702745.18272853631"/>
    <m/>
    <s v="https://www.sce.com/sites/default/files/AEM/Wildfire%20Mitigation%20Plan/2023-2025/SCE%202023%20WMP%20R2-clean.pdf"/>
    <x v="1"/>
    <m/>
    <m/>
    <m/>
    <m/>
    <m/>
    <m/>
    <n v="518130.87086491921"/>
    <n v="332120.79856559227"/>
    <n v="1078285.7856118267"/>
    <n v="902284.996981062"/>
    <n v="241437"/>
    <n v="127323.13"/>
    <m/>
    <m/>
    <m/>
    <m/>
    <n v="458436.48706938943"/>
    <n v="250315.85465611564"/>
    <n v="0"/>
    <n v="0"/>
    <m/>
    <m/>
    <m/>
    <m/>
    <m/>
    <m/>
    <m/>
    <m/>
    <s v="IWMS"/>
    <s v="WRRM7.6"/>
    <s v="HFRA"/>
    <m/>
  </r>
  <r>
    <x v="2"/>
    <x v="3"/>
    <m/>
    <s v="PSPS"/>
    <n v="3798.3281999999999"/>
    <n v="49258.243443089654"/>
    <x v="3"/>
    <x v="2"/>
    <n v="0"/>
    <n v="20978.356791511302"/>
    <n v="119390.08909088172"/>
    <m/>
    <s v="https://www.sce.com/sites/default/files/AEM/Wildfire%20Mitigation%20Plan/2023-2025/SCE%202023%20WMP%20R2-clean.pdf"/>
    <x v="2"/>
    <m/>
    <m/>
    <m/>
    <m/>
    <m/>
    <m/>
    <n v="92499.002446683269"/>
    <n v="87514.795848970127"/>
    <n v="87405.866262399344"/>
    <n v="87405.866262399344"/>
    <n v="23541"/>
    <n v="20747.43"/>
    <m/>
    <m/>
    <m/>
    <m/>
    <n v="70249.571643089657"/>
    <n v="62065.268493589654"/>
    <n v="0"/>
    <n v="0"/>
    <m/>
    <m/>
    <m/>
    <m/>
    <m/>
    <m/>
    <m/>
    <m/>
    <s v="IWMS"/>
    <s v="WRRM7.6"/>
    <s v="HFRA"/>
    <m/>
  </r>
  <r>
    <x v="2"/>
    <x v="4"/>
    <m/>
    <s v="Situational Awareness"/>
    <n v="2170.0578200000004"/>
    <n v="7759.9295710770357"/>
    <x v="4"/>
    <x v="3"/>
    <n v="485.57357854370611"/>
    <n v="9865.3847470973215"/>
    <n v="27043.916373277185"/>
    <m/>
    <s v="https://www.sce.com/sites/default/files/AEM/Wildfire%20Mitigation%20Plan/2023-2025/SCE%202023%20WMP%20R2-clean.pdf"/>
    <x v="3"/>
    <m/>
    <m/>
    <m/>
    <m/>
    <m/>
    <m/>
    <n v="17719.186520451891"/>
    <n v="16016.427831171892"/>
    <n v="41456.130450380238"/>
    <n v="41096.596658722177"/>
    <n v="11200"/>
    <n v="6468"/>
    <m/>
    <m/>
    <m/>
    <m/>
    <n v="18527.987391077037"/>
    <n v="14168.228388627034"/>
    <n v="0"/>
    <n v="0"/>
    <m/>
    <m/>
    <m/>
    <m/>
    <m/>
    <m/>
    <m/>
    <m/>
    <s v="IWMS"/>
    <s v="WRRM7.6"/>
    <s v="HFRA"/>
    <m/>
  </r>
  <r>
    <x v="2"/>
    <x v="5"/>
    <m/>
    <s v="Emergency Preparedness"/>
    <n v="0"/>
    <n v="0"/>
    <x v="5"/>
    <x v="4"/>
    <n v="0"/>
    <n v="33932.961759955549"/>
    <n v="33932.961759955549"/>
    <s v=" "/>
    <s v="https://www.sce.com/sites/default/files/AEM/Wildfire%20Mitigation%20Plan/2023-2025/SCE%202023%20WMP%20R2-clean.pdf"/>
    <x v="4"/>
    <m/>
    <m/>
    <m/>
    <m/>
    <m/>
    <m/>
    <n v="0"/>
    <n v="0"/>
    <n v="135778.25961437821"/>
    <n v="135778.25961437821"/>
    <n v="17545"/>
    <n v="17545"/>
    <m/>
    <m/>
    <m/>
    <m/>
    <n v="18200"/>
    <n v="18200"/>
    <n v="0"/>
    <n v="0"/>
    <m/>
    <m/>
    <m/>
    <m/>
    <m/>
    <m/>
    <m/>
    <m/>
    <s v="IWMS"/>
    <s v="WRRM7.6"/>
    <s v="HFRA"/>
    <m/>
  </r>
  <r>
    <x v="2"/>
    <x v="6"/>
    <m/>
    <s v="Emergency Preparedness"/>
    <n v="20701.345659999959"/>
    <n v="1193.0323950388131"/>
    <x v="6"/>
    <x v="0"/>
    <n v="28933.492539000716"/>
    <n v="16492.771603966441"/>
    <n v="67320.642198005924"/>
    <m/>
    <s v="https://www.sce.com/sites/default/files/AEM/Wildfire%20Mitigation%20Plan/2023-2025/SCE%202023%20WMP%20R2-clean.pdf"/>
    <x v="5"/>
    <m/>
    <m/>
    <m/>
    <m/>
    <m/>
    <m/>
    <n v="0"/>
    <n v="0"/>
    <n v="186565.50903652678"/>
    <n v="151363.43798665525"/>
    <n v="6196"/>
    <n v="1384.5700000000002"/>
    <m/>
    <m/>
    <m/>
    <m/>
    <n v="38742.378055038775"/>
    <n v="7547.8576081888068"/>
    <n v="0"/>
    <n v="0"/>
    <m/>
    <m/>
    <m/>
    <m/>
    <m/>
    <m/>
    <m/>
    <m/>
    <s v="IWMS"/>
    <s v="WRRM7.6"/>
    <s v="HFRA"/>
    <m/>
  </r>
  <r>
    <x v="2"/>
    <x v="7"/>
    <m/>
    <s v="System Hardening"/>
    <n v="6305.8006099999975"/>
    <n v="2904.4552999999992"/>
    <x v="6"/>
    <x v="0"/>
    <n v="7806.2405356708787"/>
    <n v="477.93530324163299"/>
    <n v="17494.43174891251"/>
    <m/>
    <s v="https://www.sce.com/sites/default/files/AEM/Wildfire%20Mitigation%20Plan/2023-2025/SCE%202023%20WMP%20R2-clean.pdf"/>
    <x v="6"/>
    <m/>
    <m/>
    <m/>
    <m/>
    <m/>
    <m/>
    <n v="8277.8822928309019"/>
    <n v="1283.0717553887896"/>
    <n v="28738.022748503219"/>
    <n v="4555.7359578257528"/>
    <n v="7927"/>
    <n v="1238.825"/>
    <m/>
    <m/>
    <m/>
    <m/>
    <n v="28062.255909999996"/>
    <n v="7655.9648930249987"/>
    <n v="0"/>
    <n v="0"/>
    <m/>
    <m/>
    <m/>
    <m/>
    <m/>
    <m/>
    <m/>
    <m/>
    <s v="IWMS"/>
    <s v="WRRM7.6"/>
    <s v="HFRA"/>
    <m/>
  </r>
  <r>
    <x v="2"/>
    <x v="8"/>
    <m/>
    <s v="Community Outreach"/>
    <n v="8835.4120700000003"/>
    <n v="39555.852922953265"/>
    <x v="7"/>
    <x v="5"/>
    <n v="0"/>
    <n v="37048.019419030272"/>
    <n v="103855.87741621031"/>
    <m/>
    <s v="https://www.sce.com/sites/default/files/AEM/Wildfire%20Mitigation%20Plan/2023-2025/SCE%202023%20WMP%20R2-clean.pdf"/>
    <x v="7"/>
    <m/>
    <m/>
    <m/>
    <m/>
    <m/>
    <m/>
    <n v="61996.756572201957"/>
    <n v="61996.756572201957"/>
    <n v="149636.79221895535"/>
    <n v="149636.79221895535"/>
    <n v="48480"/>
    <n v="39010.93"/>
    <m/>
    <m/>
    <m/>
    <m/>
    <n v="95551.264992953264"/>
    <n v="76853.483263628266"/>
    <n v="0"/>
    <n v="0"/>
    <m/>
    <m/>
    <m/>
    <m/>
    <m/>
    <m/>
    <m/>
    <m/>
    <s v="IWMS"/>
    <s v="WRRM7.6"/>
    <s v="HFRA"/>
    <m/>
  </r>
  <r>
    <x v="2"/>
    <x v="9"/>
    <m/>
    <s v="Emergency Preparedness"/>
    <n v="291.36917"/>
    <n v="6388.2910992107418"/>
    <x v="8"/>
    <x v="6"/>
    <n v="2710.201871818304"/>
    <n v="6935.3731025036495"/>
    <n v="23184.765456903831"/>
    <m/>
    <s v="https://www.sce.com/sites/default/files/AEM/Wildfire%20Mitigation%20Plan/2023-2025/SCE%202023%20WMP%20R2-clean.pdf"/>
    <x v="8"/>
    <m/>
    <m/>
    <m/>
    <m/>
    <m/>
    <m/>
    <n v="19392.727362905091"/>
    <n v="17177.152938119376"/>
    <n v="34946.205856591296"/>
    <n v="32942.226413024357"/>
    <n v="9093"/>
    <n v="6138.0349999999999"/>
    <m/>
    <m/>
    <m/>
    <m/>
    <n v="14650.660269210741"/>
    <n v="13756.45489763574"/>
    <n v="0"/>
    <n v="0"/>
    <m/>
    <m/>
    <m/>
    <s v=" "/>
    <m/>
    <m/>
    <m/>
    <m/>
    <s v="IWMS"/>
    <s v="WRRM7.6"/>
    <s v="HFRA"/>
    <m/>
  </r>
  <r>
    <x v="2"/>
    <x v="10"/>
    <m/>
    <s v="System Hardening"/>
    <n v="57.228119999999983"/>
    <n v="362.00536999999997"/>
    <x v="7"/>
    <x v="7"/>
    <n v="0"/>
    <n v="5751.3464995539352"/>
    <n v="6303.6487382791765"/>
    <m/>
    <s v="https://www.sce.com/sites/default/files/AEM/Wildfire%20Mitigation%20Plan/2023-2025/SCE%202023%20WMP%20R2-clean.pdf"/>
    <x v="9"/>
    <m/>
    <m/>
    <m/>
    <m/>
    <m/>
    <m/>
    <n v="3756.404018628657"/>
    <n v="3756.404018628657"/>
    <n v="23316.53056617143"/>
    <n v="23316.53056617143"/>
    <n v="8581"/>
    <n v="1850.575"/>
    <m/>
    <m/>
    <m/>
    <m/>
    <n v="1578.2334900000001"/>
    <n v="985.55265829999996"/>
    <n v="0"/>
    <n v="0"/>
    <m/>
    <m/>
    <m/>
    <m/>
    <m/>
    <m/>
    <m/>
    <m/>
    <s v="IWMS"/>
    <s v="WRRM7.6"/>
    <s v="HFRA"/>
    <m/>
  </r>
  <r>
    <x v="2"/>
    <x v="11"/>
    <m/>
    <s v="Community Outreach"/>
    <n v="0"/>
    <n v="3990.7242246518931"/>
    <x v="7"/>
    <x v="8"/>
    <n v="0"/>
    <n v="5958.8148319348957"/>
    <n v="17318.639729882838"/>
    <m/>
    <s v="https://www.sce.com/sites/default/files/AEM/Wildfire%20Mitigation%20Plan/2023-2025/SCE%202023%20WMP%20R2-clean.pdf"/>
    <x v="10"/>
    <m/>
    <m/>
    <m/>
    <m/>
    <m/>
    <m/>
    <n v="22963.361965980952"/>
    <n v="22963.361965980952"/>
    <n v="24300.886658246513"/>
    <n v="24300.886658246513"/>
    <n v="10604"/>
    <n v="10604"/>
    <m/>
    <m/>
    <m/>
    <m/>
    <n v="12675.724224651893"/>
    <n v="12675.724224651893"/>
    <n v="0"/>
    <n v="0"/>
    <m/>
    <m/>
    <m/>
    <m/>
    <m/>
    <m/>
    <m/>
    <m/>
    <s v="IWMS"/>
    <s v="WRRM7.6"/>
    <s v="HFRA"/>
    <m/>
  </r>
  <r>
    <x v="2"/>
    <x v="12"/>
    <m/>
    <s v="Situational Awareness"/>
    <n v="0"/>
    <n v="1001.9155500000003"/>
    <x v="6"/>
    <x v="0"/>
    <m/>
    <m/>
    <n v="1001.9155500000003"/>
    <m/>
    <s v="https://www.sce.com/sites/default/files/AEM/Wildfire%20Mitigation%20Plan/2023-2025/SCE%202023%20WMP%20R2-clean.pdf"/>
    <x v="11"/>
    <m/>
    <m/>
    <m/>
    <m/>
    <m/>
    <m/>
    <n v="0"/>
    <n v="0"/>
    <n v="0"/>
    <n v="0"/>
    <n v="394"/>
    <n v="394"/>
    <m/>
    <m/>
    <m/>
    <m/>
    <n v="1496.9155500000002"/>
    <n v="1496.9155500000002"/>
    <n v="0"/>
    <n v="0"/>
    <m/>
    <m/>
    <m/>
    <m/>
    <m/>
    <m/>
    <m/>
    <m/>
    <s v="IWMS"/>
    <s v="WRRM7.6"/>
    <s v="HFRA"/>
    <m/>
  </r>
  <r>
    <x v="2"/>
    <x v="13"/>
    <m/>
    <s v="Wildfire Mitigation Strategy Development"/>
    <n v="0"/>
    <n v="0"/>
    <x v="6"/>
    <x v="0"/>
    <m/>
    <m/>
    <n v="0"/>
    <m/>
    <s v="https://www.sce.com/sites/default/files/AEM/Wildfire%20Mitigation%20Plan/2023-2025/SCE%202023%20WMP%20R2-clean.pdf"/>
    <x v="12"/>
    <m/>
    <m/>
    <m/>
    <m/>
    <m/>
    <m/>
    <n v="0"/>
    <n v="0"/>
    <n v="0"/>
    <n v="0"/>
    <n v="343"/>
    <n v="343"/>
    <m/>
    <m/>
    <m/>
    <m/>
    <n v="281"/>
    <n v="281"/>
    <n v="0"/>
    <n v="0"/>
    <m/>
    <m/>
    <m/>
    <m/>
    <m/>
    <m/>
    <m/>
    <m/>
    <s v="IWMS"/>
    <s v="WRRM7.6"/>
    <s v="HFRA"/>
    <m/>
  </r>
  <r>
    <x v="2"/>
    <x v="14"/>
    <m/>
    <s v="Vegetation Management"/>
    <n v="0"/>
    <n v="17752.118566107481"/>
    <x v="7"/>
    <x v="9"/>
    <n v="0"/>
    <n v="1113.9203193934591"/>
    <n v="19288.349409697519"/>
    <m/>
    <s v="https://www.sce.com/sites/default/files/AEM/Wildfire%20Mitigation%20Plan/2023-2025/SCE%202023%20WMP%20R2-clean.pdf"/>
    <x v="13"/>
    <m/>
    <m/>
    <m/>
    <m/>
    <m/>
    <m/>
    <n v="422.31049013384865"/>
    <n v="427.03403296599578"/>
    <n v="4541.4518872704139"/>
    <n v="4541.4518872704139"/>
    <n v="32946"/>
    <n v="32946"/>
    <m/>
    <m/>
    <m/>
    <m/>
    <n v="47170.433275026902"/>
    <n v="47170.433275026902"/>
    <n v="0"/>
    <n v="0"/>
    <m/>
    <m/>
    <m/>
    <m/>
    <m/>
    <m/>
    <m/>
    <m/>
    <s v="IWMS"/>
    <s v="WRRM7.6"/>
    <s v="HFRA"/>
    <m/>
  </r>
  <r>
    <x v="2"/>
    <x v="15"/>
    <m/>
    <s v="Vegetation Management"/>
    <n v="0"/>
    <n v="12369.678539999999"/>
    <x v="6"/>
    <x v="0"/>
    <m/>
    <m/>
    <n v="12369.678539999999"/>
    <m/>
    <s v="https://www.sce.com/sites/default/files/AEM/Wildfire%20Mitigation%20Plan/2023-2025/SCE%202023%20WMP%20R2-clean.pdf"/>
    <x v="14"/>
    <m/>
    <m/>
    <m/>
    <m/>
    <m/>
    <m/>
    <n v="0"/>
    <n v="0"/>
    <n v="0"/>
    <n v="0"/>
    <n v="11167"/>
    <n v="11167"/>
    <m/>
    <m/>
    <m/>
    <m/>
    <n v="26196.001900000003"/>
    <n v="26196.001900000003"/>
    <n v="0"/>
    <n v="0"/>
    <m/>
    <m/>
    <m/>
    <m/>
    <m/>
    <m/>
    <m/>
    <m/>
    <s v="IWMS"/>
    <s v="WRRM7.6"/>
    <s v="HFRA"/>
    <m/>
  </r>
  <r>
    <x v="2"/>
    <x v="16"/>
    <m/>
    <s v="Vegetation Management"/>
    <n v="0"/>
    <n v="23961.994330000005"/>
    <x v="7"/>
    <x v="10"/>
    <n v="0"/>
    <n v="36109.998071028276"/>
    <n v="79092.460787858625"/>
    <m/>
    <s v="https://www.sce.com/sites/default/files/AEM/Wildfire%20Mitigation%20Plan/2023-2025/SCE%202023%20WMP%20R2-clean.pdf"/>
    <x v="15"/>
    <m/>
    <m/>
    <m/>
    <m/>
    <m/>
    <m/>
    <n v="132011.77557411575"/>
    <n v="132011.77557411575"/>
    <n v="145708.12599660223"/>
    <n v="145708.12599660223"/>
    <n v="16165"/>
    <n v="16165"/>
    <m/>
    <m/>
    <m/>
    <m/>
    <n v="52964.826769999971"/>
    <n v="52964.826769999971"/>
    <n v="0"/>
    <n v="0"/>
    <m/>
    <m/>
    <m/>
    <m/>
    <m/>
    <m/>
    <m/>
    <m/>
    <s v="IWMS"/>
    <s v="WRRM7.6"/>
    <s v="HFRA"/>
    <m/>
  </r>
  <r>
    <x v="2"/>
    <x v="17"/>
    <m/>
    <s v="Vegetation Management"/>
    <n v="0"/>
    <n v="21525.621586654765"/>
    <x v="6"/>
    <x v="0"/>
    <m/>
    <m/>
    <n v="21525.621586654765"/>
    <m/>
    <s v="https://www.sce.com/sites/default/files/AEM/Wildfire%20Mitigation%20Plan/2023-2025/SCE%202023%20WMP%20R2-clean.pdf"/>
    <x v="12"/>
    <m/>
    <m/>
    <m/>
    <m/>
    <m/>
    <m/>
    <m/>
    <m/>
    <m/>
    <m/>
    <n v="0"/>
    <n v="0"/>
    <m/>
    <m/>
    <m/>
    <m/>
    <n v="21525.621586654765"/>
    <n v="21525.621586654765"/>
    <n v="0"/>
    <n v="0"/>
    <m/>
    <m/>
    <m/>
    <m/>
    <m/>
    <m/>
    <m/>
    <m/>
    <s v="IWMS"/>
    <s v="WRRM7.6"/>
    <s v="HFRA"/>
    <m/>
  </r>
  <r>
    <x v="2"/>
    <x v="18"/>
    <m/>
    <s v="Vegetation Management"/>
    <n v="0"/>
    <n v="323666.93697999988"/>
    <x v="7"/>
    <x v="11"/>
    <n v="0"/>
    <n v="500224.92567077244"/>
    <n v="1272153.0606263827"/>
    <m/>
    <s v="https://www.sce.com/sites/default/files/AEM/Wildfire%20Mitigation%20Plan/2023-2025/SCE%202023%20WMP%20R2-clean.pdf"/>
    <x v="16"/>
    <m/>
    <m/>
    <m/>
    <m/>
    <m/>
    <m/>
    <n v="868919.32067284547"/>
    <n v="868919.32067284547"/>
    <n v="2021184.0469043618"/>
    <n v="2021184.0469043618"/>
    <n v="345299"/>
    <n v="345299"/>
    <m/>
    <m/>
    <m/>
    <m/>
    <n v="713777.79397000466"/>
    <n v="713777.79397000466"/>
    <n v="0"/>
    <n v="0"/>
    <m/>
    <m/>
    <m/>
    <m/>
    <m/>
    <m/>
    <m/>
    <m/>
    <s v="IWMS"/>
    <s v="WRRM7.6"/>
    <s v="HFRA"/>
    <m/>
  </r>
  <r>
    <x v="2"/>
    <x v="19"/>
    <m/>
    <s v="Vegetation Management"/>
    <n v="0"/>
    <n v="6693.8313581267284"/>
    <x v="7"/>
    <x v="12"/>
    <n v="0"/>
    <n v="35199.493057080283"/>
    <n v="68879.357823996921"/>
    <m/>
    <s v="https://www.sce.com/sites/default/files/AEM/Wildfire%20Mitigation%20Plan/2023-2025/SCE%202023%20WMP%20R2-clean.pdf"/>
    <x v="17"/>
    <m/>
    <m/>
    <m/>
    <m/>
    <m/>
    <m/>
    <n v="50124.101318671783"/>
    <n v="50124.101318671783"/>
    <n v="141670.09223171786"/>
    <n v="141670.09223171786"/>
    <n v="18658"/>
    <n v="18658"/>
    <m/>
    <m/>
    <m/>
    <m/>
    <n v="19422.446817288226"/>
    <n v="19422.446817288226"/>
    <n v="0"/>
    <n v="0"/>
    <m/>
    <m/>
    <m/>
    <m/>
    <m/>
    <m/>
    <m/>
    <m/>
    <s v="IWMS"/>
    <s v="WRRM7.6"/>
    <s v="HFRA"/>
    <m/>
  </r>
  <r>
    <x v="2"/>
    <x v="20"/>
    <m/>
    <s v="Vegetation Management"/>
    <n v="0"/>
    <n v="1267.8454500000005"/>
    <x v="6"/>
    <x v="0"/>
    <m/>
    <m/>
    <n v="1267.8454500000005"/>
    <m/>
    <s v="https://www.sce.com/sites/default/files/AEM/Wildfire%20Mitigation%20Plan/2023-2025/SCE%202023%20WMP%20R2-clean.pdf"/>
    <x v="16"/>
    <m/>
    <m/>
    <m/>
    <m/>
    <m/>
    <m/>
    <m/>
    <m/>
    <m/>
    <m/>
    <n v="1196"/>
    <n v="1196"/>
    <m/>
    <m/>
    <m/>
    <m/>
    <n v="2259.6522400000003"/>
    <n v="2259.6522400000003"/>
    <n v="0"/>
    <n v="0"/>
    <m/>
    <m/>
    <m/>
    <m/>
    <m/>
    <m/>
    <m/>
    <m/>
    <s v="IWMS"/>
    <s v="WRRM7.6"/>
    <s v="HFRA"/>
    <m/>
  </r>
  <r>
    <x v="2"/>
    <x v="21"/>
    <m/>
    <s v="Vegetation Management"/>
    <n v="0"/>
    <n v="7012.2309999999952"/>
    <x v="6"/>
    <x v="0"/>
    <m/>
    <m/>
    <n v="7012.2309999999952"/>
    <m/>
    <s v="https://www.sce.com/sites/default/files/AEM/Wildfire%20Mitigation%20Plan/2023-2025/SCE%202023%20WMP%20R2-clean.pdf"/>
    <x v="17"/>
    <m/>
    <m/>
    <m/>
    <m/>
    <m/>
    <m/>
    <m/>
    <m/>
    <m/>
    <m/>
    <n v="3818"/>
    <n v="3818"/>
    <m/>
    <m/>
    <m/>
    <m/>
    <n v="9106.0599499999953"/>
    <n v="9106.0599499999953"/>
    <n v="0"/>
    <n v="0"/>
    <m/>
    <m/>
    <m/>
    <m/>
    <m/>
    <m/>
    <m/>
    <m/>
    <s v="IWMS"/>
    <s v="WRRM7.6"/>
    <s v="HFRA"/>
    <m/>
  </r>
  <r>
    <x v="2"/>
    <x v="22"/>
    <m/>
    <s v="Vegetation Management"/>
    <m/>
    <m/>
    <x v="6"/>
    <x v="0"/>
    <n v="0"/>
    <n v="55848.60159894752"/>
    <n v="55848.60159894752"/>
    <m/>
    <s v="https://www.sce.com/sites/default/files/AEM/Wildfire%20Mitigation%20Plan/2023-2025/SCE%202023%20WMP%20R2-clean.pdf"/>
    <x v="18"/>
    <m/>
    <m/>
    <m/>
    <m/>
    <m/>
    <m/>
    <m/>
    <m/>
    <n v="225377.94823215116"/>
    <n v="225377.94823215116"/>
    <n v="0"/>
    <n v="0"/>
    <m/>
    <m/>
    <m/>
    <m/>
    <n v="0"/>
    <n v="0"/>
    <n v="0"/>
    <n v="0"/>
    <m/>
    <m/>
    <m/>
    <m/>
    <m/>
    <m/>
    <m/>
    <m/>
    <s v="IWMS"/>
    <s v="WRRM7.6"/>
    <s v="HFRA"/>
    <m/>
  </r>
  <r>
    <x v="3"/>
    <x v="23"/>
    <m/>
    <s v="Situational Awareness"/>
    <n v="1912.2098900000001"/>
    <n v="4151.4617099999996"/>
    <x v="9"/>
    <x v="13"/>
    <n v="447.91273999999999"/>
    <n v="5949.893"/>
    <n v="19223.692650000001"/>
    <n v="454"/>
    <s v="https://www.sce.com/sites/default/files/AEM/Wildfire%20Mitigation%20Plan/2023-2025/SCE%202023%20WMP%20R2-clean.pdf"/>
    <x v="3"/>
    <m/>
    <m/>
    <m/>
    <m/>
    <m/>
    <m/>
    <m/>
    <m/>
    <m/>
    <m/>
    <m/>
    <m/>
    <m/>
    <m/>
    <m/>
    <m/>
    <m/>
    <m/>
    <n v="0"/>
    <n v="0"/>
    <m/>
    <m/>
    <m/>
    <n v="0.05"/>
    <m/>
    <m/>
    <m/>
    <m/>
    <s v="IWMS"/>
    <s v="WRRM7.6"/>
    <s v="HFRA"/>
    <m/>
  </r>
  <r>
    <x v="4"/>
    <x v="24"/>
    <m/>
    <s v="Situational Awareness"/>
    <n v="291.36917000000005"/>
    <n v="5237.6158299999997"/>
    <x v="10"/>
    <x v="14"/>
    <n v="2500"/>
    <n v="5826.6910000000007"/>
    <n v="19807.277000100003"/>
    <n v="217"/>
    <s v="https://www.sce.com/sites/default/files/AEM/Wildfire%20Mitigation%20Plan/2023-2025/SCE%202023%20WMP%20R2-clean.pdf"/>
    <x v="8"/>
    <m/>
    <m/>
    <m/>
    <m/>
    <m/>
    <m/>
    <m/>
    <m/>
    <m/>
    <m/>
    <m/>
    <m/>
    <m/>
    <m/>
    <m/>
    <m/>
    <m/>
    <m/>
    <n v="0"/>
    <n v="0"/>
    <m/>
    <m/>
    <m/>
    <n v="0.89"/>
    <m/>
    <m/>
    <m/>
    <m/>
    <s v="IWMS"/>
    <s v="WRRM7.6"/>
    <s v="HFRA"/>
    <m/>
  </r>
  <r>
    <x v="5"/>
    <x v="25"/>
    <m/>
    <s v="Situational Awareness"/>
    <s v=""/>
    <n v="1870.1603799999998"/>
    <x v="11"/>
    <x v="15"/>
    <s v=""/>
    <n v="3827.5919999999996"/>
    <n v="8058.01638"/>
    <n v="459"/>
    <s v="https://www.sce.com/sites/default/files/AEM/Wildfire%20Mitigation%20Plan/2023-2025/SCE%202023%20WMP%20R2-clean.pdf"/>
    <x v="8"/>
    <m/>
    <m/>
    <m/>
    <m/>
    <m/>
    <m/>
    <m/>
    <m/>
    <m/>
    <m/>
    <m/>
    <m/>
    <m/>
    <m/>
    <m/>
    <m/>
    <m/>
    <m/>
    <n v="0"/>
    <n v="0"/>
    <m/>
    <m/>
    <m/>
    <n v="1.31"/>
    <m/>
    <m/>
    <m/>
    <m/>
    <s v="IWMS"/>
    <s v="WRRM7.6"/>
    <s v="HFRA"/>
    <m/>
  </r>
  <r>
    <x v="6"/>
    <x v="26"/>
    <m/>
    <s v="Situational Awareness"/>
    <n v="2084.4458699999996"/>
    <n v="39.822770000000006"/>
    <x v="12"/>
    <x v="16"/>
    <n v="12067.76269999999"/>
    <n v="576"/>
    <n v="18652.536469999992"/>
    <n v="469"/>
    <s v="https://www.sce.com/sites/default/files/AEM/Wildfire%20Mitigation%20Plan/2023-2025/SCE%202023%20WMP%20R2-clean.pdf"/>
    <x v="19"/>
    <m/>
    <m/>
    <m/>
    <m/>
    <m/>
    <m/>
    <m/>
    <m/>
    <m/>
    <m/>
    <m/>
    <m/>
    <m/>
    <m/>
    <m/>
    <m/>
    <m/>
    <m/>
    <n v="0"/>
    <n v="0"/>
    <m/>
    <m/>
    <m/>
    <n v="67.28"/>
    <m/>
    <m/>
    <m/>
    <m/>
    <s v="IWMS"/>
    <s v="WRRM7.6"/>
    <s v="HFRA"/>
    <m/>
  </r>
  <r>
    <x v="7"/>
    <x v="27"/>
    <m/>
    <s v="Situational Awareness"/>
    <n v="257.84793000000002"/>
    <n v="3192.7133299999996"/>
    <x v="13"/>
    <x v="17"/>
    <n v="0"/>
    <n v="4664.8230000000003"/>
    <n v="12911.207259999999"/>
    <n v="492"/>
    <s v="https://www.sce.com/sites/default/files/AEM/Wildfire%20Mitigation%20Plan/2023-2025/SCE%202023%20WMP%20R2-clean.pdf"/>
    <x v="3"/>
    <m/>
    <m/>
    <m/>
    <m/>
    <m/>
    <m/>
    <m/>
    <m/>
    <m/>
    <m/>
    <m/>
    <m/>
    <m/>
    <m/>
    <m/>
    <m/>
    <m/>
    <m/>
    <n v="0"/>
    <n v="0"/>
    <m/>
    <m/>
    <m/>
    <m/>
    <m/>
    <m/>
    <m/>
    <m/>
    <s v="IWMS"/>
    <s v="WRRM7.6"/>
    <s v="HFRA"/>
    <m/>
  </r>
  <r>
    <x v="8"/>
    <x v="28"/>
    <m/>
    <s v="System Hardening"/>
    <n v="837.28495999999996"/>
    <n v="12.785789999999999"/>
    <x v="7"/>
    <x v="18"/>
    <n v="0"/>
    <n v="0"/>
    <n v="850.07074999999998"/>
    <n v="262"/>
    <s v="https://www.sce.com/sites/default/files/AEM/Wildfire%20Mitigation%20Plan/2023-2025/SCE%202023%20WMP%20R2-clean.pdf"/>
    <x v="20"/>
    <s v="N/A"/>
    <s v="SCE’s fusing mitigation program installs and replaces existing fuses on smaller branch distribution lines within high fire risk areas."/>
    <s v="SCE04V05P2A, p.113"/>
    <s v="WPSCE04V05P2, pp."/>
    <s v="Base Revenue/GHBA"/>
    <s v="https://edisonintl.sharepoint.com/:b:/r/teams/Public/regpublic/Regulatory%20Documents/PD/CPUC/22023/SCE04V05P02A.pdf?csf=1&amp;web=1&amp;e=RRnstA"/>
    <m/>
    <m/>
    <m/>
    <m/>
    <m/>
    <m/>
    <m/>
    <m/>
    <m/>
    <m/>
    <m/>
    <m/>
    <n v="0"/>
    <n v="0"/>
    <m/>
    <m/>
    <m/>
    <m/>
    <m/>
    <m/>
    <m/>
    <m/>
    <s v="IWMS"/>
    <s v="WRRM7.6"/>
    <s v="HFRA"/>
    <m/>
  </r>
  <r>
    <x v="9"/>
    <x v="29"/>
    <m/>
    <s v="System Hardening"/>
    <n v="1525.9409699999997"/>
    <n v="0"/>
    <x v="14"/>
    <x v="18"/>
    <n v="7200.7925099999902"/>
    <n v="0"/>
    <n v="11356.10099999999"/>
    <n v="271"/>
    <s v="https://www.sce.com/sites/default/files/AEM/Wildfire%20Mitigation%20Plan/2023-2025/SCE%202023%20WMP%20R2-clean.pdf"/>
    <x v="6"/>
    <s v="CETPDGRARMTECOV"/>
    <s v="Ongoing evaluations of HFRA sectionalizing settings to reduce the PSPS frequency, duration, and the number of customers impacted."/>
    <s v="SCE04V05P2A, p.86"/>
    <s v="WPSCE04V05P2, pp. 66-77"/>
    <s v="Base Revenue/GHBA"/>
    <s v="https://edisonintl.sharepoint.com/:b:/r/teams/Public/regpublic/Regulatory%20Documents/PD/CPUC/22023/SCE04V05P02A.pdf?csf=1&amp;web=1&amp;e=RRnstA"/>
    <m/>
    <m/>
    <m/>
    <m/>
    <m/>
    <m/>
    <m/>
    <m/>
    <m/>
    <m/>
    <m/>
    <m/>
    <n v="0"/>
    <n v="0"/>
    <m/>
    <m/>
    <m/>
    <n v="31.42"/>
    <m/>
    <m/>
    <m/>
    <m/>
    <s v="IWMS"/>
    <s v="WRRM7.6"/>
    <s v="HFRA"/>
    <m/>
  </r>
  <r>
    <x v="10"/>
    <x v="30"/>
    <m/>
    <s v="System Hardening"/>
    <n v="5539.9425699999993"/>
    <n v="2904.4552999999996"/>
    <x v="15"/>
    <x v="19"/>
    <n v="0"/>
    <n v="1676.5648600000002"/>
    <n v="12288.791379999997"/>
    <n v="273"/>
    <s v="https://www.sce.com/sites/default/files/AEM/Wildfire%20Mitigation%20Plan/2023-2025/SCE%202023%20WMP%20R2-clean.pdf"/>
    <x v="6"/>
    <s v="CETPDGRARMTECOV"/>
    <s v="Performing upgrades to Circuit Breaker (CB) relay hardware to accommodate Fast Curve (FC) Settings, which reduce fault energy by increasing the speed with which a relay reacts to most fault currents."/>
    <s v="SCE04V05P2A, p.86"/>
    <s v="WPSCE04V05P2, pp. 66-77"/>
    <s v="Base Revenue/GHBA"/>
    <s v="https://edisonintl.sharepoint.com/:b:/r/teams/Public/regpublic/Regulatory%20Documents/PD/CPUC/22023/SCE04V05P02A.pdf?csf=1&amp;web=1&amp;e=RRnstA"/>
    <m/>
    <m/>
    <m/>
    <m/>
    <m/>
    <m/>
    <m/>
    <m/>
    <m/>
    <m/>
    <m/>
    <m/>
    <n v="0"/>
    <n v="0"/>
    <m/>
    <m/>
    <m/>
    <n v="31.42"/>
    <m/>
    <m/>
    <m/>
    <m/>
    <s v="IWMS"/>
    <s v="WRRM7.6"/>
    <s v="HFRA"/>
    <m/>
  </r>
  <r>
    <x v="11"/>
    <x v="31"/>
    <m/>
    <s v="System Hardening"/>
    <s v=""/>
    <n v="1038.5177200000001"/>
    <x v="11"/>
    <x v="20"/>
    <s v=""/>
    <n v="0"/>
    <n v="1451.0177200000001"/>
    <n v="470"/>
    <s v="https://www.sce.com/sites/default/files/AEM/Wildfire%20Mitigation%20Plan/2023-2025/SCE%202023%20WMP%20R2-clean.pdf"/>
    <x v="21"/>
    <m/>
    <m/>
    <m/>
    <m/>
    <m/>
    <s v="https://edisonintl.sharepoint.com/:b:/r/teams/Public/regpublic/Regulatory%20Documents/PD/CPUC/22023/SCE04V05P02A.pdf?csf=1&amp;web=1&amp;e=RRnstA"/>
    <m/>
    <m/>
    <m/>
    <m/>
    <m/>
    <m/>
    <m/>
    <m/>
    <m/>
    <m/>
    <m/>
    <m/>
    <n v="0"/>
    <n v="0"/>
    <m/>
    <m/>
    <m/>
    <m/>
    <m/>
    <m/>
    <m/>
    <m/>
    <s v="IWMS"/>
    <s v="WRRM7.6"/>
    <s v="HFRA"/>
    <m/>
  </r>
  <r>
    <x v="12"/>
    <x v="32"/>
    <m/>
    <s v="System Hardening"/>
    <n v="13554.327549999971"/>
    <s v=""/>
    <x v="16"/>
    <x v="21"/>
    <n v="10569.516730000001"/>
    <s v=""/>
    <n v="41607.385269999977"/>
    <n v="258"/>
    <s v="https://www.sce.com/sites/default/files/AEM/Wildfire%20Mitigation%20Plan/2023-2025/SCE%202023%20WMP%20R2-clean.pdf"/>
    <x v="0"/>
    <s v="CET-PD-GR-TA-MTW"/>
    <s v="Installation of new poles in order to eliminate instances where existing electrical equipment, including overhead conductor, are attached to trees."/>
    <s v="SCE04V05P2A, p.59"/>
    <s v="WPSCE04V05P2, pp. 43-44"/>
    <s v="Base Revenue/GHBA"/>
    <s v="https://edisonintl.sharepoint.com/:b:/r/teams/Public/regpublic/Regulatory%20Documents/PD/CPUC/22023/SCE04V05P02A.pdf?csf=1&amp;web=1&amp;e=RRnstA"/>
    <m/>
    <m/>
    <m/>
    <m/>
    <m/>
    <m/>
    <m/>
    <m/>
    <m/>
    <m/>
    <m/>
    <m/>
    <n v="0"/>
    <n v="0"/>
    <m/>
    <m/>
    <m/>
    <n v="10.18"/>
    <m/>
    <m/>
    <m/>
    <m/>
    <s v="IWMS"/>
    <s v="WRRM7.6"/>
    <s v="HFRA"/>
    <m/>
  </r>
  <r>
    <x v="13"/>
    <x v="33"/>
    <m/>
    <s v="System Hardening"/>
    <n v="1328.3821899999996"/>
    <n v="1241.5845399999998"/>
    <x v="17"/>
    <x v="22"/>
    <n v="4376.3477700000003"/>
    <n v="4122.7720299999992"/>
    <n v="19416.675449999999"/>
    <n v="263"/>
    <s v="https://www.sce.com/sites/default/files/AEM/Wildfire%20Mitigation%20Plan/2023-2025/SCE%202023%20WMP%20R2-clean.pdf"/>
    <x v="22"/>
    <s v="CET-PD-WM-LS-822400"/>
    <s v="Long span remediations involve spans of wire exceeding a certain length, spans with mixed conductor, spans that have a sharp angle, or spans that transition between vertical and horizontal configuration."/>
    <s v="SCE04V05P2A, p.103"/>
    <s v="WPSCE04V05P2, pp. 91-96"/>
    <s v="Base Revenue/GHBA"/>
    <s v="https://edisonintl.sharepoint.com/:b:/r/teams/Public/regpublic/Regulatory%20Documents/PD/CPUC/22023/SCE04V05P02A.pdf?csf=1&amp;web=1&amp;e=RRnstA"/>
    <m/>
    <m/>
    <m/>
    <m/>
    <m/>
    <m/>
    <m/>
    <m/>
    <m/>
    <m/>
    <m/>
    <m/>
    <n v="0"/>
    <n v="0"/>
    <m/>
    <m/>
    <m/>
    <n v="3.3"/>
    <m/>
    <m/>
    <m/>
    <m/>
    <s v="IWMS"/>
    <s v="WRRM7.6"/>
    <s v="HFRA"/>
    <m/>
  </r>
  <r>
    <x v="14"/>
    <x v="34"/>
    <m/>
    <s v="System Hardening"/>
    <n v="57.248840000000001"/>
    <n v="0"/>
    <x v="7"/>
    <x v="18"/>
    <n v="0"/>
    <n v="0"/>
    <n v="57.248840000000001"/>
    <n v="277"/>
    <s v="https://www.sce.com/sites/default/files/AEM/Wildfire%20Mitigation%20Plan/2023-2025/SCE%202023%20WMP%20R2-clean.pdf"/>
    <x v="23"/>
    <s v="CETPDGRARMTECOV"/>
    <s v="Replacement of certain switch configurations to reduce ignition probability."/>
    <s v="SCE04V05P2A, p.86"/>
    <s v="N/A"/>
    <s v="Base Revenue/GHBA"/>
    <s v="https://edisonintl.sharepoint.com/:b:/r/teams/Public/regpublic/Regulatory%20Documents/PD/CPUC/22023/SCE04V05P02A.pdf?csf=1&amp;web=1&amp;e=RRnstA"/>
    <m/>
    <m/>
    <m/>
    <m/>
    <m/>
    <m/>
    <m/>
    <m/>
    <m/>
    <m/>
    <m/>
    <m/>
    <n v="0"/>
    <n v="0"/>
    <m/>
    <m/>
    <m/>
    <m/>
    <m/>
    <m/>
    <m/>
    <m/>
    <s v="IWMS"/>
    <s v="WRRM7.6"/>
    <s v="HFRA"/>
    <m/>
  </r>
  <r>
    <x v="15"/>
    <x v="35"/>
    <m/>
    <s v="System Hardening"/>
    <n v="64.457429999999974"/>
    <s v=""/>
    <x v="18"/>
    <x v="21"/>
    <n v="244.19494"/>
    <s v=""/>
    <n v="479.46212000000003"/>
    <n v="254"/>
    <s v="https://www.sce.com/sites/default/files/AEM/Wildfire%20Mitigation%20Plan/2023-2025/SCE%202023%20WMP%20R2-clean.pdf"/>
    <x v="24"/>
    <s v="CET-PD-WM-VD-822400"/>
    <s v="Vibration dampers can reduce wind-driven vibration (known as Aeolian vibration) that may lead to conductor abrasion or fatigue over time."/>
    <s v="SCE04V05P2A, p.65"/>
    <s v="WPSCE04V05P2, pp. 45-48"/>
    <s v="Base Revenue/GHBA"/>
    <s v="https://edisonintl.sharepoint.com/:b:/r/teams/Public/regpublic/Regulatory%20Documents/PD/CPUC/22023/SCE04V05P02A.pdf?csf=1&amp;web=1&amp;e=RRnstA"/>
    <m/>
    <m/>
    <m/>
    <m/>
    <m/>
    <m/>
    <m/>
    <m/>
    <m/>
    <m/>
    <m/>
    <m/>
    <n v="0"/>
    <n v="0"/>
    <m/>
    <m/>
    <m/>
    <n v="14.6"/>
    <m/>
    <m/>
    <m/>
    <m/>
    <s v="IWMS"/>
    <s v="WRRM7.6"/>
    <s v="HFRA"/>
    <m/>
  </r>
  <r>
    <x v="16"/>
    <x v="36"/>
    <m/>
    <s v="System Hardening"/>
    <n v="18226.42511"/>
    <n v="0"/>
    <x v="19"/>
    <x v="23"/>
    <n v="40090.140059999998"/>
    <n v="250"/>
    <n v="88905.382890000008"/>
    <n v="474"/>
    <s v="https://www.sce.com/sites/default/files/AEM/Wildfire%20Mitigation%20Plan/2023-2025/SCE%202023%20WMP%20R2-clean.pdf"/>
    <x v="25"/>
    <s v="CETPDWMDT822400, CETPDWMDT822401"/>
    <s v="The most widely deployed variant of REFCL technology for wildfire application is the GFN, consisting of an ASC, which cancels out most of the fault current in parallel with a residual current compensator (RCC) inverter to cancel out the remaining fault current."/>
    <s v="SCE04V05P2A, p.73"/>
    <s v="WPSCE04V05P2, pp. 51-65"/>
    <s v="Base Revenue/GHBA"/>
    <s v="https://edisonintl.sharepoint.com/:b:/r/teams/Public/regpublic/Regulatory%20Documents/PD/CPUC/22023/SCE04V05P02A.pdf?csf=1&amp;web=1&amp;e=RRnstA"/>
    <m/>
    <m/>
    <m/>
    <m/>
    <m/>
    <m/>
    <m/>
    <m/>
    <m/>
    <m/>
    <m/>
    <m/>
    <n v="0"/>
    <n v="0"/>
    <m/>
    <m/>
    <m/>
    <n v="250.65"/>
    <m/>
    <m/>
    <n v="20151"/>
    <m/>
    <s v="IWMS"/>
    <s v="WRRM7.6"/>
    <s v="HFRA"/>
    <m/>
  </r>
  <r>
    <x v="17"/>
    <x v="37"/>
    <m/>
    <s v="System Hardening"/>
    <n v="405.90559000000002"/>
    <n v="4.0372199999999996"/>
    <x v="20"/>
    <x v="23"/>
    <n v="5705.9301499999992"/>
    <n v="250"/>
    <n v="12255.214459999999"/>
    <n v="474"/>
    <s v="https://www.sce.com/sites/default/files/AEM/Wildfire%20Mitigation%20Plan/2023-2025/SCE%202023%20WMP%20R2-clean.pdf"/>
    <x v="25"/>
    <s v="CETPDWMDT822400, CETPDWMDT822401"/>
    <s v="Grounding conversion projects typically transition from traditional solidly grounded systems to resonant and ungrounded systems, which reduce fault energy and increase fault detection sensitivity."/>
    <s v="SCE04V05P2A, p.73"/>
    <s v="WPSCE04V05P2, pp. 51-65"/>
    <s v="Base Revenue/GHBA"/>
    <s v="https://edisonintl.sharepoint.com/:b:/r/teams/Public/regpublic/Regulatory%20Documents/PD/CPUC/22023/SCE04V05P02A.pdf?csf=1&amp;web=1&amp;e=RRnstA"/>
    <m/>
    <m/>
    <m/>
    <m/>
    <m/>
    <m/>
    <m/>
    <m/>
    <m/>
    <m/>
    <m/>
    <m/>
    <n v="0"/>
    <n v="0"/>
    <m/>
    <m/>
    <m/>
    <n v="250.65"/>
    <m/>
    <m/>
    <n v="20151"/>
    <m/>
    <s v="IWMS"/>
    <s v="WRRM7.6"/>
    <s v="HFRA"/>
    <m/>
  </r>
  <r>
    <x v="18"/>
    <x v="38"/>
    <m/>
    <s v="Grid Design Ops Maintenance"/>
    <n v="67645.881789999999"/>
    <n v="78711.098569999973"/>
    <x v="21"/>
    <x v="24"/>
    <n v="113200.73794999988"/>
    <n v="116157.2534099999"/>
    <n v="605953.34454999969"/>
    <n v="282"/>
    <s v="https://www.sce.com/sites/default/files/AEM/Wildfire%20Mitigation%20Plan/2023-2025/SCE%202023%20WMP%20R2-clean.pdf"/>
    <x v="26"/>
    <m/>
    <m/>
    <m/>
    <m/>
    <m/>
    <m/>
    <m/>
    <m/>
    <m/>
    <m/>
    <m/>
    <m/>
    <m/>
    <m/>
    <m/>
    <m/>
    <m/>
    <m/>
    <n v="0"/>
    <n v="0"/>
    <m/>
    <m/>
    <m/>
    <n v="7.04"/>
    <m/>
    <m/>
    <m/>
    <m/>
    <s v="IWMS"/>
    <s v="WRRM7.6"/>
    <s v="HFRA"/>
    <m/>
  </r>
  <r>
    <x v="19"/>
    <x v="39"/>
    <m/>
    <s v="Grid Design Ops Maintenance"/>
    <s v=""/>
    <n v="2502.9477199999997"/>
    <x v="11"/>
    <x v="18"/>
    <s v=""/>
    <n v="0"/>
    <n v="2502.9477199999997"/>
    <n v="282"/>
    <s v="https://www.sce.com/sites/default/files/AEM/Wildfire%20Mitigation%20Plan/2023-2025/SCE%202023%20WMP%20R2-clean.pdf"/>
    <x v="26"/>
    <m/>
    <m/>
    <m/>
    <m/>
    <m/>
    <m/>
    <m/>
    <m/>
    <m/>
    <m/>
    <m/>
    <m/>
    <m/>
    <m/>
    <m/>
    <m/>
    <m/>
    <m/>
    <n v="0"/>
    <n v="0"/>
    <m/>
    <m/>
    <m/>
    <n v="7.04"/>
    <m/>
    <m/>
    <m/>
    <m/>
    <s v="IWMS"/>
    <s v="WRRM7.6"/>
    <s v="HFRA"/>
    <m/>
  </r>
  <r>
    <x v="20"/>
    <x v="40"/>
    <m/>
    <s v="Grid Design Ops Maintenance"/>
    <n v="16465.064530000018"/>
    <n v="6572.8667700000005"/>
    <x v="22"/>
    <x v="25"/>
    <n v="21789.518060000002"/>
    <n v="9681.4998799999994"/>
    <n v="83226.558940000003"/>
    <n v="289"/>
    <s v="https://www.sce.com/sites/default/files/AEM/Wildfire%20Mitigation%20Plan/2023-2025/SCE%202023%20WMP%20R2-clean.pdf"/>
    <x v="26"/>
    <m/>
    <m/>
    <m/>
    <m/>
    <m/>
    <m/>
    <m/>
    <m/>
    <m/>
    <m/>
    <m/>
    <m/>
    <m/>
    <m/>
    <m/>
    <m/>
    <m/>
    <m/>
    <n v="0"/>
    <n v="0"/>
    <m/>
    <m/>
    <m/>
    <n v="2.4500000000000002"/>
    <m/>
    <m/>
    <m/>
    <m/>
    <s v="IWMS"/>
    <s v="WRRM7.6"/>
    <s v="HFRA"/>
    <m/>
  </r>
  <r>
    <x v="21"/>
    <x v="41"/>
    <m/>
    <s v="Grid Design Ops Maintenance"/>
    <n v="0"/>
    <n v="16781.38162"/>
    <x v="23"/>
    <x v="26"/>
    <n v="332.03474999999906"/>
    <n v="11508.320270000002"/>
    <n v="40389.456530000003"/>
    <n v="289"/>
    <s v="https://www.sce.com/sites/default/files/AEM/Wildfire%20Mitigation%20Plan/2023-2025/SCE%202023%20WMP%20R2-clean.pdf"/>
    <x v="26"/>
    <m/>
    <m/>
    <m/>
    <m/>
    <m/>
    <m/>
    <m/>
    <m/>
    <m/>
    <m/>
    <m/>
    <m/>
    <m/>
    <m/>
    <m/>
    <m/>
    <m/>
    <m/>
    <n v="0"/>
    <n v="0"/>
    <m/>
    <m/>
    <m/>
    <n v="1.51"/>
    <m/>
    <m/>
    <m/>
    <m/>
    <s v="IWMS"/>
    <s v="WRRM7.6"/>
    <s v="HFRA"/>
    <m/>
  </r>
  <r>
    <x v="22"/>
    <x v="42"/>
    <m/>
    <s v="Grid Design Ops Maintenance"/>
    <s v=""/>
    <n v="575.1341799999999"/>
    <x v="11"/>
    <x v="27"/>
    <s v=""/>
    <n v="475.83121"/>
    <n v="1526.1115299999999"/>
    <n v="297"/>
    <s v="https://www.sce.com/sites/default/files/AEM/Wildfire%20Mitigation%20Plan/2023-2025/SCE%202023%20WMP%20R2-clean.pdf"/>
    <x v="27"/>
    <m/>
    <m/>
    <m/>
    <m/>
    <m/>
    <m/>
    <m/>
    <m/>
    <m/>
    <m/>
    <m/>
    <m/>
    <m/>
    <m/>
    <m/>
    <m/>
    <m/>
    <m/>
    <n v="0"/>
    <n v="0"/>
    <m/>
    <m/>
    <m/>
    <n v="0.01"/>
    <m/>
    <m/>
    <m/>
    <m/>
    <s v="IWMS"/>
    <s v="WRRM7.6"/>
    <s v="HFRA"/>
    <m/>
  </r>
  <r>
    <x v="23"/>
    <x v="43"/>
    <m/>
    <s v="Grid Design Ops Maintenance"/>
    <s v=""/>
    <n v="78.532600000000016"/>
    <x v="11"/>
    <x v="28"/>
    <s v=""/>
    <n v="104.88510000000001"/>
    <n v="286.96001000000007"/>
    <n v="300"/>
    <s v="https://www.sce.com/sites/default/files/AEM/Wildfire%20Mitigation%20Plan/2023-2025/SCE%202023%20WMP%20R2-clean.pdf"/>
    <x v="27"/>
    <m/>
    <m/>
    <m/>
    <m/>
    <m/>
    <m/>
    <m/>
    <m/>
    <m/>
    <m/>
    <m/>
    <m/>
    <m/>
    <m/>
    <m/>
    <m/>
    <m/>
    <m/>
    <n v="0"/>
    <n v="0"/>
    <m/>
    <m/>
    <m/>
    <n v="0.08"/>
    <m/>
    <m/>
    <m/>
    <m/>
    <s v="IWMS"/>
    <s v="WRRM7.6"/>
    <s v="HFRA"/>
    <m/>
  </r>
  <r>
    <x v="24"/>
    <x v="44"/>
    <m/>
    <s v="Grid Design Ops Maintenance"/>
    <s v=""/>
    <n v="67.196280000000002"/>
    <x v="11"/>
    <x v="29"/>
    <s v=""/>
    <n v="280"/>
    <n v="627.19628"/>
    <n v="303"/>
    <s v="https://www.sce.com/sites/default/files/AEM/Wildfire%20Mitigation%20Plan/2023-2025/SCE%202023%20WMP%20R2-clean.pdf"/>
    <x v="26"/>
    <m/>
    <m/>
    <m/>
    <m/>
    <m/>
    <m/>
    <m/>
    <m/>
    <m/>
    <m/>
    <m/>
    <m/>
    <m/>
    <m/>
    <m/>
    <m/>
    <m/>
    <m/>
    <n v="0"/>
    <n v="0"/>
    <m/>
    <m/>
    <m/>
    <n v="5.53"/>
    <m/>
    <m/>
    <m/>
    <m/>
    <s v="IWMS"/>
    <s v="WRRM7.6"/>
    <s v="HFRA"/>
    <m/>
  </r>
  <r>
    <x v="25"/>
    <x v="45"/>
    <m/>
    <s v="Grid Design Ops Maintenance"/>
    <n v="6388.036939999999"/>
    <n v="1965.95"/>
    <x v="24"/>
    <x v="30"/>
    <n v="2318.1124999999988"/>
    <n v="812.39229"/>
    <n v="17164.123549999986"/>
    <n v="244"/>
    <s v="https://www.sce.com/sites/default/files/AEM/Wildfire%20Mitigation%20Plan/2023-2025/SCE%202023%20WMP%20R2-clean.pdf"/>
    <x v="26"/>
    <m/>
    <m/>
    <m/>
    <m/>
    <m/>
    <m/>
    <m/>
    <m/>
    <m/>
    <m/>
    <m/>
    <m/>
    <m/>
    <m/>
    <m/>
    <m/>
    <m/>
    <m/>
    <n v="0"/>
    <n v="0"/>
    <m/>
    <m/>
    <m/>
    <s v="N/A - Foundational"/>
    <m/>
    <m/>
    <s v="N/A - Foundational"/>
    <m/>
    <s v="IWMS"/>
    <s v="WRRM7.6"/>
    <s v="HFRA"/>
    <m/>
  </r>
  <r>
    <x v="26"/>
    <x v="46"/>
    <m/>
    <s v="Grid Design Ops Maintenance"/>
    <n v="0"/>
    <n v="1417.8475100000003"/>
    <x v="7"/>
    <x v="31"/>
    <n v="542.69022999999993"/>
    <n v="1793.0856600000002"/>
    <n v="5512.8920100000014"/>
    <n v="305"/>
    <s v="https://www.sce.com/sites/default/files/AEM/Wildfire%20Mitigation%20Plan/2023-2025/SCE%202023%20WMP%20R2-clean.pdf"/>
    <x v="26"/>
    <m/>
    <m/>
    <m/>
    <m/>
    <m/>
    <m/>
    <m/>
    <m/>
    <m/>
    <m/>
    <m/>
    <m/>
    <m/>
    <m/>
    <m/>
    <m/>
    <m/>
    <m/>
    <n v="0"/>
    <n v="0"/>
    <m/>
    <m/>
    <m/>
    <m/>
    <m/>
    <m/>
    <m/>
    <m/>
    <s v="IWMS"/>
    <s v="WRRM7.6"/>
    <s v="HFRA"/>
    <m/>
  </r>
  <r>
    <x v="27"/>
    <x v="47"/>
    <m/>
    <s v="Vegetation Management"/>
    <s v=""/>
    <n v="5126.2023700000009"/>
    <x v="11"/>
    <x v="32"/>
    <s v=""/>
    <n v="44036.577609999986"/>
    <n v="99059.255539999984"/>
    <n v="418"/>
    <s v="https://www.sce.com/sites/default/files/AEM/Wildfire%20Mitigation%20Plan/2023-2025/SCE%202023%20WMP%20R2-clean.pdf"/>
    <x v="18"/>
    <m/>
    <m/>
    <m/>
    <m/>
    <m/>
    <m/>
    <m/>
    <m/>
    <m/>
    <m/>
    <m/>
    <m/>
    <m/>
    <m/>
    <m/>
    <m/>
    <m/>
    <m/>
    <n v="0"/>
    <n v="0"/>
    <m/>
    <m/>
    <m/>
    <n v="0.17"/>
    <m/>
    <m/>
    <m/>
    <m/>
    <s v="IWMS"/>
    <s v="WRRM7.6"/>
    <s v="HFRA"/>
    <m/>
  </r>
  <r>
    <x v="28"/>
    <x v="15"/>
    <m/>
    <s v="Vegetation Management"/>
    <s v=""/>
    <n v="12459.771069999997"/>
    <x v="11"/>
    <x v="33"/>
    <s v=""/>
    <n v="26196.762740000002"/>
    <n v="64571.9260299999"/>
    <n v="408"/>
    <s v="https://www.sce.com/sites/default/files/AEM/Wildfire%20Mitigation%20Plan/2023-2025/SCE%202023%20WMP%20R2-clean.pdf"/>
    <x v="28"/>
    <m/>
    <m/>
    <m/>
    <m/>
    <m/>
    <m/>
    <m/>
    <m/>
    <m/>
    <m/>
    <m/>
    <m/>
    <m/>
    <m/>
    <m/>
    <m/>
    <m/>
    <m/>
    <n v="0"/>
    <n v="0"/>
    <m/>
    <m/>
    <m/>
    <n v="96.77"/>
    <m/>
    <m/>
    <m/>
    <m/>
    <s v="IWMS"/>
    <s v="WRRM7.6"/>
    <s v="HFRA"/>
    <m/>
  </r>
  <r>
    <x v="29"/>
    <x v="48"/>
    <m/>
    <s v="Vegetation Management"/>
    <s v=""/>
    <n v="594.83710999999971"/>
    <x v="11"/>
    <x v="34"/>
    <s v=""/>
    <n v="450"/>
    <n v="1874.8371099999997"/>
    <n v="416"/>
    <s v="https://www.sce.com/sites/default/files/AEM/Wildfire%20Mitigation%20Plan/2023-2025/SCE%202023%20WMP%20R2-clean.pdf"/>
    <x v="13"/>
    <m/>
    <m/>
    <m/>
    <m/>
    <m/>
    <m/>
    <m/>
    <m/>
    <m/>
    <m/>
    <m/>
    <m/>
    <m/>
    <m/>
    <m/>
    <m/>
    <m/>
    <m/>
    <n v="0"/>
    <n v="0"/>
    <m/>
    <m/>
    <m/>
    <n v="5.53"/>
    <m/>
    <m/>
    <m/>
    <m/>
    <s v="IWMS"/>
    <s v="WRRM7.6"/>
    <s v="HFRA"/>
    <m/>
  </r>
  <r>
    <x v="30"/>
    <x v="16"/>
    <m/>
    <s v="Vegetation Management"/>
    <s v=""/>
    <n v="20523.37693999998"/>
    <x v="11"/>
    <x v="35"/>
    <s v=""/>
    <n v="28685.65207"/>
    <n v="76810.515689999971"/>
    <n v="419"/>
    <s v="https://www.sce.com/sites/default/files/AEM/Wildfire%20Mitigation%20Plan/2023-2025/SCE%202023%20WMP%20R2-clean.pdf"/>
    <x v="15"/>
    <m/>
    <m/>
    <m/>
    <m/>
    <m/>
    <m/>
    <m/>
    <m/>
    <m/>
    <m/>
    <m/>
    <m/>
    <m/>
    <m/>
    <m/>
    <m/>
    <m/>
    <m/>
    <n v="0"/>
    <n v="0"/>
    <m/>
    <m/>
    <m/>
    <n v="0.22"/>
    <m/>
    <m/>
    <m/>
    <m/>
    <s v="IWMS"/>
    <s v="WRRM7.6"/>
    <s v="HFRA"/>
    <m/>
  </r>
  <r>
    <x v="31"/>
    <x v="17"/>
    <m/>
    <s v="Vegetation Management"/>
    <n v="8334.2958500000004"/>
    <n v="1862.9517499999997"/>
    <x v="25"/>
    <x v="36"/>
    <n v="2436.5738300000003"/>
    <n v="4200"/>
    <n v="23580.779840000003"/>
    <n v="378"/>
    <s v="https://www.sce.com/sites/default/files/AEM/Wildfire%20Mitigation%20Plan/2023-2025/SCE%202023%20WMP%20R2-clean.pdf"/>
    <x v="29"/>
    <m/>
    <m/>
    <m/>
    <m/>
    <m/>
    <m/>
    <m/>
    <m/>
    <m/>
    <m/>
    <m/>
    <m/>
    <m/>
    <m/>
    <m/>
    <m/>
    <m/>
    <m/>
    <n v="0"/>
    <n v="0"/>
    <m/>
    <m/>
    <m/>
    <s v="N/A - Foundational"/>
    <m/>
    <m/>
    <s v="N/A - Foundational"/>
    <m/>
    <s v="IWMS"/>
    <s v="WRRM7.6"/>
    <s v="HFRA"/>
    <m/>
  </r>
  <r>
    <x v="32"/>
    <x v="49"/>
    <m/>
    <s v="Vegetation Management"/>
    <s v=""/>
    <n v="175186.37877109775"/>
    <x v="11"/>
    <x v="37"/>
    <s v=""/>
    <n v="224987.54575454199"/>
    <n v="616568.37661131169"/>
    <n v="412"/>
    <s v="https://www.sce.com/sites/default/files/AEM/Wildfire%20Mitigation%20Plan/2023-2025/SCE%202023%20WMP%20R2-clean.pdf"/>
    <x v="16"/>
    <m/>
    <m/>
    <m/>
    <m/>
    <m/>
    <m/>
    <m/>
    <m/>
    <m/>
    <m/>
    <m/>
    <m/>
    <m/>
    <m/>
    <m/>
    <m/>
    <m/>
    <m/>
    <n v="0"/>
    <n v="0"/>
    <m/>
    <m/>
    <m/>
    <n v="7.0000000000000007E-2"/>
    <m/>
    <m/>
    <m/>
    <m/>
    <s v="IWMS"/>
    <s v="WRRM7.6"/>
    <s v="HFRA"/>
    <m/>
  </r>
  <r>
    <x v="33"/>
    <x v="50"/>
    <m/>
    <s v="Vegetation Management"/>
    <s v=""/>
    <n v="9674.1542083609202"/>
    <x v="11"/>
    <x v="38"/>
    <s v=""/>
    <n v="20956.450742113"/>
    <n v="51751.06358593292"/>
    <n v="412"/>
    <s v="https://www.sce.com/sites/default/files/AEM/Wildfire%20Mitigation%20Plan/2023-2025/SCE%202023%20WMP%20R2-clean.pdf"/>
    <x v="17"/>
    <m/>
    <m/>
    <m/>
    <m/>
    <m/>
    <m/>
    <m/>
    <m/>
    <m/>
    <m/>
    <m/>
    <m/>
    <m/>
    <m/>
    <m/>
    <m/>
    <m/>
    <m/>
    <n v="0"/>
    <n v="0"/>
    <m/>
    <m/>
    <m/>
    <n v="7.0000000000000007E-2"/>
    <m/>
    <m/>
    <m/>
    <m/>
    <s v="IWMS"/>
    <s v="WRRM7.6"/>
    <s v="HFRA"/>
    <m/>
  </r>
  <r>
    <x v="34"/>
    <x v="51"/>
    <m/>
    <s v="Vegetation Management"/>
    <s v=""/>
    <n v="1267.8454500000003"/>
    <x v="11"/>
    <x v="39"/>
    <s v=""/>
    <n v="44467.482859999996"/>
    <n v="47233.235699999997"/>
    <n v="380"/>
    <s v="https://www.sce.com/sites/default/files/AEM/Wildfire%20Mitigation%20Plan/2023-2025/SCE%202023%20WMP%20R2-clean.pdf"/>
    <x v="16"/>
    <m/>
    <m/>
    <m/>
    <m/>
    <m/>
    <m/>
    <m/>
    <m/>
    <m/>
    <m/>
    <m/>
    <m/>
    <m/>
    <m/>
    <m/>
    <m/>
    <m/>
    <m/>
    <n v="0"/>
    <n v="0"/>
    <m/>
    <m/>
    <m/>
    <m/>
    <m/>
    <m/>
    <m/>
    <m/>
    <s v="IWMS"/>
    <s v="WRRM7.6"/>
    <s v="HFRA"/>
    <m/>
  </r>
  <r>
    <x v="35"/>
    <x v="52"/>
    <m/>
    <s v="Vegetation Management"/>
    <s v=""/>
    <n v="7012.2309999999998"/>
    <x v="11"/>
    <x v="40"/>
    <s v=""/>
    <n v="11131.538090000002"/>
    <n v="23933.311130000002"/>
    <n v="381"/>
    <s v="https://www.sce.com/sites/default/files/AEM/Wildfire%20Mitigation%20Plan/2023-2025/SCE%202023%20WMP%20R2-clean.pdf"/>
    <x v="17"/>
    <m/>
    <m/>
    <m/>
    <m/>
    <m/>
    <m/>
    <m/>
    <m/>
    <m/>
    <m/>
    <m/>
    <m/>
    <m/>
    <m/>
    <m/>
    <m/>
    <m/>
    <m/>
    <n v="0"/>
    <n v="0"/>
    <m/>
    <m/>
    <m/>
    <m/>
    <m/>
    <m/>
    <m/>
    <m/>
    <s v="IWMS"/>
    <s v="WRRM7.6"/>
    <s v="HFRA"/>
    <m/>
  </r>
  <r>
    <x v="36"/>
    <x v="53"/>
    <m/>
    <s v="PSPS"/>
    <s v=""/>
    <n v="12894.704310000003"/>
    <x v="11"/>
    <x v="41"/>
    <s v=""/>
    <n v="8669.8163499999991"/>
    <n v="30071.915570000005"/>
    <n v="572"/>
    <s v="https://www.sce.com/sites/default/files/AEM/Wildfire%20Mitigation%20Plan/2023-2025/SCE%202023%20WMP%20R2-clean.pdf"/>
    <x v="7"/>
    <m/>
    <m/>
    <m/>
    <m/>
    <m/>
    <m/>
    <m/>
    <m/>
    <m/>
    <m/>
    <m/>
    <m/>
    <m/>
    <m/>
    <m/>
    <m/>
    <m/>
    <m/>
    <n v="0"/>
    <n v="0"/>
    <m/>
    <m/>
    <m/>
    <n v="0.17"/>
    <m/>
    <m/>
    <m/>
    <m/>
    <s v="IWMS"/>
    <s v="WRRM7.6"/>
    <s v="HFRA"/>
    <m/>
  </r>
  <r>
    <x v="37"/>
    <x v="54"/>
    <m/>
    <s v="PSPS"/>
    <s v=""/>
    <n v="1221.22595"/>
    <x v="11"/>
    <x v="42"/>
    <s v=""/>
    <n v="1391.1478000000002"/>
    <n v="4133.4226799999997"/>
    <n v="572"/>
    <s v="https://www.sce.com/sites/default/files/AEM/Wildfire%20Mitigation%20Plan/2023-2025/SCE%202023%20WMP%20R2-clean.pdf"/>
    <x v="7"/>
    <m/>
    <m/>
    <m/>
    <m/>
    <m/>
    <m/>
    <m/>
    <m/>
    <m/>
    <m/>
    <m/>
    <m/>
    <m/>
    <m/>
    <m/>
    <m/>
    <m/>
    <m/>
    <n v="0"/>
    <n v="0"/>
    <m/>
    <m/>
    <m/>
    <n v="0.09"/>
    <m/>
    <m/>
    <m/>
    <m/>
    <s v="IWMS"/>
    <s v="WRRM7.6"/>
    <s v="HFRA"/>
    <m/>
  </r>
  <r>
    <x v="38"/>
    <x v="55"/>
    <m/>
    <s v="Community Outreach"/>
    <s v=""/>
    <n v="77.166370000000001"/>
    <x v="11"/>
    <x v="43"/>
    <s v=""/>
    <n v="132.05207999999999"/>
    <n v="318.81590999999997"/>
    <n v="585"/>
    <s v="https://www.sce.com/sites/default/files/AEM/Wildfire%20Mitigation%20Plan/2023-2025/SCE%202023%20WMP%20R2-clean.pdf"/>
    <x v="7"/>
    <m/>
    <m/>
    <m/>
    <m/>
    <m/>
    <m/>
    <m/>
    <m/>
    <m/>
    <m/>
    <m/>
    <m/>
    <m/>
    <m/>
    <m/>
    <m/>
    <m/>
    <m/>
    <n v="0"/>
    <n v="0"/>
    <m/>
    <m/>
    <m/>
    <s v="N/A - Foundational"/>
    <m/>
    <m/>
    <s v="N/A - Foundational"/>
    <m/>
    <s v="IWMS"/>
    <s v="WRRM7.6"/>
    <s v="HFRA"/>
    <m/>
  </r>
  <r>
    <x v="39"/>
    <x v="56"/>
    <m/>
    <s v="Community Outreach"/>
    <s v=""/>
    <n v="467.28197000000011"/>
    <x v="11"/>
    <x v="44"/>
    <s v=""/>
    <n v="1193.4486999999979"/>
    <n v="2785.1832199999981"/>
    <n v="540"/>
    <s v="https://www.sce.com/sites/default/files/AEM/Wildfire%20Mitigation%20Plan/2023-2025/SCE%202023%20WMP%20R2-clean.pdf"/>
    <x v="30"/>
    <m/>
    <m/>
    <m/>
    <m/>
    <m/>
    <m/>
    <m/>
    <m/>
    <m/>
    <m/>
    <m/>
    <m/>
    <m/>
    <m/>
    <m/>
    <m/>
    <m/>
    <m/>
    <n v="0"/>
    <n v="0"/>
    <m/>
    <m/>
    <m/>
    <s v="N/A - Foundational"/>
    <m/>
    <m/>
    <m/>
    <m/>
    <s v="IWMS"/>
    <s v="WRRM7.6"/>
    <s v="HFRA"/>
    <m/>
  </r>
  <r>
    <x v="40"/>
    <x v="57"/>
    <m/>
    <s v="Community Outreach"/>
    <s v=""/>
    <n v="2565.2649899999997"/>
    <x v="11"/>
    <x v="45"/>
    <s v=""/>
    <n v="4337.2199199999995"/>
    <n v="11259.247009999999"/>
    <n v="586"/>
    <s v="https://www.sce.com/sites/default/files/AEM/Wildfire%20Mitigation%20Plan/2023-2025/SCE%202023%20WMP%20R2-clean.pdf"/>
    <x v="7"/>
    <m/>
    <m/>
    <m/>
    <m/>
    <m/>
    <m/>
    <m/>
    <m/>
    <m/>
    <m/>
    <m/>
    <m/>
    <m/>
    <m/>
    <m/>
    <m/>
    <m/>
    <m/>
    <n v="0"/>
    <n v="0"/>
    <m/>
    <m/>
    <m/>
    <s v="N/A - Foundational"/>
    <m/>
    <m/>
    <m/>
    <m/>
    <s v="IWMS"/>
    <s v="WRRM7.6"/>
    <s v="HFRA"/>
    <m/>
  </r>
  <r>
    <x v="41"/>
    <x v="5"/>
    <m/>
    <s v="Emergency Preparedness"/>
    <s v=""/>
    <n v="34674.604969999993"/>
    <x v="11"/>
    <x v="46"/>
    <s v=""/>
    <n v="35000"/>
    <n v="104674.60496999999"/>
    <n v="556"/>
    <s v="https://www.sce.com/sites/default/files/AEM/Wildfire%20Mitigation%20Plan/2023-2025/SCE%202023%20WMP%20R2-clean.pdf"/>
    <x v="4"/>
    <m/>
    <m/>
    <m/>
    <m/>
    <m/>
    <m/>
    <n v="0"/>
    <n v="0"/>
    <n v="135778.25961437821"/>
    <n v="135778.25961437821"/>
    <n v="17545"/>
    <n v="17545"/>
    <m/>
    <m/>
    <m/>
    <m/>
    <n v="18200"/>
    <n v="18200"/>
    <n v="0"/>
    <n v="0"/>
    <m/>
    <m/>
    <m/>
    <n v="7.05"/>
    <m/>
    <m/>
    <m/>
    <m/>
    <s v="IWMS"/>
    <s v="WRRM7.6"/>
    <s v="HFRA"/>
    <m/>
  </r>
  <r>
    <x v="42"/>
    <x v="58"/>
    <m/>
    <s v="Grid Design Ops Maintenance"/>
    <n v="3074.4589999999998"/>
    <n v="1130.0340000000001"/>
    <x v="26"/>
    <x v="47"/>
    <n v="1491.2963999999999"/>
    <n v="2950"/>
    <n v="15034.878119999999"/>
    <n v="245"/>
    <s v="https://www.sce.com/sites/default/files/AEM/Wildfire%20Mitigation%20Plan/2023-2025/SCE%202023%20WMP%20R2-clean.pdf"/>
    <x v="26"/>
    <m/>
    <m/>
    <m/>
    <m/>
    <m/>
    <m/>
    <m/>
    <m/>
    <m/>
    <m/>
    <m/>
    <m/>
    <m/>
    <m/>
    <m/>
    <m/>
    <m/>
    <m/>
    <n v="0"/>
    <n v="0"/>
    <m/>
    <m/>
    <m/>
    <s v="N/A - Foundational"/>
    <m/>
    <m/>
    <s v="N/A - Foundational"/>
    <m/>
    <s v="IWMS"/>
    <s v="WRRM7.6"/>
    <s v="HFRA"/>
    <m/>
  </r>
  <r>
    <x v="43"/>
    <x v="59"/>
    <m/>
    <s v="Grid Design Ops Maintenance"/>
    <n v="4562.192"/>
    <n v="86.86343999999994"/>
    <x v="27"/>
    <x v="48"/>
    <n v="1015.2390899999999"/>
    <n v="2162.2000000000003"/>
    <n v="11512.76634"/>
    <n v="245"/>
    <s v="https://www.sce.com/sites/default/files/AEM/Wildfire%20Mitigation%20Plan/2023-2025/SCE%202023%20WMP%20R2-clean.pdf"/>
    <x v="26"/>
    <m/>
    <m/>
    <m/>
    <m/>
    <m/>
    <m/>
    <m/>
    <m/>
    <m/>
    <m/>
    <m/>
    <m/>
    <m/>
    <m/>
    <m/>
    <m/>
    <m/>
    <m/>
    <n v="0"/>
    <n v="0"/>
    <m/>
    <m/>
    <m/>
    <s v="N/A - Foundational"/>
    <m/>
    <m/>
    <s v="N/A - Foundational"/>
    <m/>
    <s v="IWMS"/>
    <s v="WRRM7.6"/>
    <s v="HFRA"/>
    <m/>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FC6A4AC8-90F8-4853-ACB6-623D4578AD9D}" name="PivotTable1" cacheId="0" applyNumberFormats="0" applyBorderFormats="0" applyFontFormats="0" applyPatternFormats="0" applyAlignmentFormats="0" applyWidthHeightFormats="1" dataCaption="Values" updatedVersion="8" minRefreshableVersion="3" useAutoFormatting="1" itemPrintTitles="1" createdVersion="8" indent="0" compact="0" outline="1" outlineData="1" compactData="0" multipleFieldFilters="0">
  <location ref="A3:F70" firstHeaderRow="0" firstDataRow="1" firstDataCol="2" rowPageCount="1" colPageCount="1"/>
  <pivotFields count="46">
    <pivotField axis="axisPage" compact="0" multipleItemSelectionAllowed="1" showAll="0" defaultSubtotal="0">
      <items count="44">
        <item x="38"/>
        <item x="39"/>
        <item x="40"/>
        <item x="41"/>
        <item x="42"/>
        <item x="43"/>
        <item x="18"/>
        <item x="19"/>
        <item x="20"/>
        <item x="21"/>
        <item x="22"/>
        <item x="23"/>
        <item x="24"/>
        <item x="25"/>
        <item x="26"/>
        <item h="1" x="2"/>
        <item x="36"/>
        <item x="37"/>
        <item x="3"/>
        <item x="7"/>
        <item x="6"/>
        <item x="4"/>
        <item x="5"/>
        <item x="0"/>
        <item x="12"/>
        <item x="13"/>
        <item x="14"/>
        <item x="15"/>
        <item x="16"/>
        <item x="17"/>
        <item x="1"/>
        <item x="8"/>
        <item x="9"/>
        <item x="10"/>
        <item x="11"/>
        <item x="27"/>
        <item x="35"/>
        <item x="28"/>
        <item x="29"/>
        <item x="30"/>
        <item x="31"/>
        <item x="32"/>
        <item x="33"/>
        <item x="34"/>
      </items>
    </pivotField>
    <pivotField axis="axisRow" compact="0" showAll="0" defaultSubtotal="0">
      <items count="60">
        <item x="5"/>
        <item x="6"/>
        <item x="28"/>
        <item x="30"/>
        <item x="8"/>
        <item x="53"/>
        <item x="54"/>
        <item x="57"/>
        <item x="16"/>
        <item x="49"/>
        <item x="50"/>
        <item x="39"/>
        <item x="38"/>
        <item x="18"/>
        <item x="26"/>
        <item x="4"/>
        <item x="9"/>
        <item x="2"/>
        <item x="48"/>
        <item x="25"/>
        <item x="44"/>
        <item x="10"/>
        <item x="14"/>
        <item x="47"/>
        <item x="27"/>
        <item x="42"/>
        <item x="43"/>
        <item x="45"/>
        <item x="20"/>
        <item x="51"/>
        <item x="21"/>
        <item x="52"/>
        <item x="33"/>
        <item x="11"/>
        <item x="3"/>
        <item x="37"/>
        <item x="36"/>
        <item x="29"/>
        <item x="56"/>
        <item x="7"/>
        <item x="12"/>
        <item x="15"/>
        <item x="1"/>
        <item x="46"/>
        <item x="41"/>
        <item x="40"/>
        <item x="31"/>
        <item x="19"/>
        <item x="32"/>
        <item x="17"/>
        <item x="34"/>
        <item x="35"/>
        <item x="24"/>
        <item x="23"/>
        <item x="0"/>
        <item x="13"/>
        <item x="55"/>
        <item x="58"/>
        <item x="59"/>
        <item x="22"/>
      </items>
    </pivotField>
    <pivotField compact="0" showAll="0" defaultSubtotal="0"/>
    <pivotField compact="0" showAll="0" defaultSubtotal="0"/>
    <pivotField compact="0" showAll="0" defaultSubtotal="0"/>
    <pivotField compact="0" showAll="0" defaultSubtotal="0"/>
    <pivotField dataField="1" compact="0" showAll="0" defaultSubtotal="0">
      <items count="28">
        <item x="7"/>
        <item x="10"/>
        <item x="13"/>
        <item x="18"/>
        <item x="23"/>
        <item x="15"/>
        <item x="9"/>
        <item x="27"/>
        <item x="4"/>
        <item x="8"/>
        <item x="14"/>
        <item x="25"/>
        <item x="12"/>
        <item x="26"/>
        <item x="17"/>
        <item x="24"/>
        <item x="3"/>
        <item x="20"/>
        <item x="16"/>
        <item x="22"/>
        <item x="19"/>
        <item x="1"/>
        <item x="21"/>
        <item x="2"/>
        <item x="0"/>
        <item x="11"/>
        <item x="5"/>
        <item x="6"/>
      </items>
    </pivotField>
    <pivotField dataField="1" compact="0" showAll="0" defaultSubtotal="0">
      <items count="49">
        <item x="18"/>
        <item x="28"/>
        <item x="43"/>
        <item x="7"/>
        <item x="23"/>
        <item x="29"/>
        <item x="16"/>
        <item x="20"/>
        <item x="9"/>
        <item x="27"/>
        <item x="34"/>
        <item x="44"/>
        <item x="30"/>
        <item x="39"/>
        <item x="42"/>
        <item x="19"/>
        <item x="31"/>
        <item x="48"/>
        <item x="15"/>
        <item x="47"/>
        <item x="36"/>
        <item x="22"/>
        <item x="45"/>
        <item x="17"/>
        <item x="3"/>
        <item x="6"/>
        <item x="13"/>
        <item x="40"/>
        <item x="14"/>
        <item x="8"/>
        <item x="25"/>
        <item x="41"/>
        <item x="26"/>
        <item x="5"/>
        <item x="10"/>
        <item x="38"/>
        <item x="33"/>
        <item x="12"/>
        <item x="35"/>
        <item x="46"/>
        <item x="2"/>
        <item x="32"/>
        <item x="1"/>
        <item x="24"/>
        <item x="37"/>
        <item x="11"/>
        <item x="21"/>
        <item x="4"/>
        <item x="0"/>
      </items>
    </pivotField>
    <pivotField dataField="1" compact="0" showAll="0" defaultSubtotal="0"/>
    <pivotField dataField="1" compact="0" showAll="0" defaultSubtotal="0"/>
    <pivotField compact="0" numFmtId="164" showAll="0" defaultSubtotal="0"/>
    <pivotField compact="0" showAll="0" defaultSubtotal="0"/>
    <pivotField compact="0" showAll="0" defaultSubtotal="0"/>
    <pivotField axis="axisRow" compact="0" showAll="0" defaultSubtotal="0">
      <items count="31">
        <item x="4"/>
        <item x="21"/>
        <item x="5"/>
        <item x="15"/>
        <item x="28"/>
        <item x="9"/>
        <item x="16"/>
        <item x="14"/>
        <item x="19"/>
        <item x="1"/>
        <item x="3"/>
        <item x="11"/>
        <item x="13"/>
        <item x="8"/>
        <item x="20"/>
        <item x="0"/>
        <item x="6"/>
        <item x="26"/>
        <item x="27"/>
        <item x="22"/>
        <item x="10"/>
        <item x="7"/>
        <item x="2"/>
        <item x="25"/>
        <item x="30"/>
        <item x="17"/>
        <item x="23"/>
        <item x="24"/>
        <item x="29"/>
        <item x="18"/>
        <item x="12"/>
      </items>
    </pivotField>
    <pivotField compact="0" showAll="0" defaultSubtotal="0"/>
    <pivotField compact="0" showAll="0" defaultSubtotal="0"/>
    <pivotField compact="0" showAll="0" defaultSubtotal="0"/>
    <pivotField compact="0" showAll="0" defaultSubtotal="0"/>
    <pivotField compact="0" showAll="0" defaultSubtotal="0"/>
    <pivotField compact="0" showAll="0" defaultSubtotal="0"/>
    <pivotField compact="0" showAll="0" defaultSubtotal="0"/>
    <pivotField compact="0" showAll="0" defaultSubtotal="0"/>
    <pivotField compact="0" showAll="0" defaultSubtotal="0"/>
    <pivotField compact="0" showAll="0" defaultSubtotal="0"/>
    <pivotField compact="0" showAll="0" defaultSubtotal="0"/>
    <pivotField compact="0" showAll="0" defaultSubtotal="0"/>
    <pivotField compact="0" showAll="0" defaultSubtotal="0"/>
    <pivotField compact="0" showAll="0" defaultSubtotal="0"/>
    <pivotField compact="0" showAll="0" defaultSubtotal="0"/>
    <pivotField compact="0" showAll="0" defaultSubtotal="0"/>
    <pivotField compact="0" showAll="0" defaultSubtotal="0"/>
    <pivotField compact="0" showAll="0" defaultSubtotal="0"/>
    <pivotField compact="0" showAll="0" defaultSubtotal="0"/>
    <pivotField compact="0" showAll="0" defaultSubtotal="0"/>
    <pivotField compact="0" showAll="0" defaultSubtotal="0"/>
    <pivotField compact="0" showAll="0" defaultSubtotal="0"/>
    <pivotField compact="0" showAll="0" defaultSubtotal="0"/>
    <pivotField compact="0" showAll="0" defaultSubtotal="0"/>
    <pivotField compact="0" showAll="0" defaultSubtotal="0"/>
    <pivotField compact="0" showAll="0" defaultSubtotal="0"/>
    <pivotField compact="0" showAll="0" defaultSubtotal="0"/>
    <pivotField compact="0" showAll="0" defaultSubtotal="0"/>
    <pivotField compact="0" showAll="0" defaultSubtotal="0"/>
    <pivotField compact="0" showAll="0" defaultSubtotal="0"/>
    <pivotField compact="0" showAll="0" defaultSubtotal="0"/>
    <pivotField compact="0" showAll="0" defaultSubtotal="0"/>
  </pivotFields>
  <rowFields count="2">
    <field x="13"/>
    <field x="1"/>
  </rowFields>
  <rowItems count="67">
    <i>
      <x/>
    </i>
    <i r="1">
      <x/>
    </i>
    <i>
      <x v="1"/>
    </i>
    <i r="1">
      <x v="46"/>
    </i>
    <i>
      <x v="3"/>
    </i>
    <i r="1">
      <x v="8"/>
    </i>
    <i>
      <x v="4"/>
    </i>
    <i r="1">
      <x v="41"/>
    </i>
    <i>
      <x v="6"/>
    </i>
    <i r="1">
      <x v="9"/>
    </i>
    <i r="1">
      <x v="29"/>
    </i>
    <i>
      <x v="8"/>
    </i>
    <i r="1">
      <x v="14"/>
    </i>
    <i>
      <x v="10"/>
    </i>
    <i r="1">
      <x v="24"/>
    </i>
    <i r="1">
      <x v="53"/>
    </i>
    <i>
      <x v="12"/>
    </i>
    <i r="1">
      <x v="18"/>
    </i>
    <i>
      <x v="13"/>
    </i>
    <i r="1">
      <x v="19"/>
    </i>
    <i r="1">
      <x v="52"/>
    </i>
    <i>
      <x v="14"/>
    </i>
    <i r="1">
      <x v="2"/>
    </i>
    <i>
      <x v="15"/>
    </i>
    <i r="1">
      <x v="42"/>
    </i>
    <i r="1">
      <x v="48"/>
    </i>
    <i r="1">
      <x v="54"/>
    </i>
    <i>
      <x v="16"/>
    </i>
    <i r="1">
      <x v="3"/>
    </i>
    <i r="1">
      <x v="37"/>
    </i>
    <i>
      <x v="17"/>
    </i>
    <i r="1">
      <x v="11"/>
    </i>
    <i r="1">
      <x v="12"/>
    </i>
    <i r="1">
      <x v="20"/>
    </i>
    <i r="1">
      <x v="27"/>
    </i>
    <i r="1">
      <x v="43"/>
    </i>
    <i r="1">
      <x v="44"/>
    </i>
    <i r="1">
      <x v="45"/>
    </i>
    <i r="1">
      <x v="57"/>
    </i>
    <i r="1">
      <x v="58"/>
    </i>
    <i>
      <x v="18"/>
    </i>
    <i r="1">
      <x v="25"/>
    </i>
    <i r="1">
      <x v="26"/>
    </i>
    <i>
      <x v="19"/>
    </i>
    <i r="1">
      <x v="32"/>
    </i>
    <i>
      <x v="21"/>
    </i>
    <i r="1">
      <x v="5"/>
    </i>
    <i r="1">
      <x v="6"/>
    </i>
    <i r="1">
      <x v="7"/>
    </i>
    <i r="1">
      <x v="56"/>
    </i>
    <i>
      <x v="23"/>
    </i>
    <i r="1">
      <x v="35"/>
    </i>
    <i r="1">
      <x v="36"/>
    </i>
    <i>
      <x v="24"/>
    </i>
    <i r="1">
      <x v="38"/>
    </i>
    <i>
      <x v="25"/>
    </i>
    <i r="1">
      <x v="10"/>
    </i>
    <i r="1">
      <x v="31"/>
    </i>
    <i>
      <x v="26"/>
    </i>
    <i r="1">
      <x v="50"/>
    </i>
    <i>
      <x v="27"/>
    </i>
    <i r="1">
      <x v="51"/>
    </i>
    <i>
      <x v="28"/>
    </i>
    <i r="1">
      <x v="49"/>
    </i>
    <i>
      <x v="29"/>
    </i>
    <i r="1">
      <x v="23"/>
    </i>
    <i t="grand">
      <x/>
    </i>
  </rowItems>
  <colFields count="1">
    <field x="-2"/>
  </colFields>
  <colItems count="4">
    <i>
      <x/>
    </i>
    <i i="1">
      <x v="1"/>
    </i>
    <i i="2">
      <x v="2"/>
    </i>
    <i i="3">
      <x v="3"/>
    </i>
  </colItems>
  <pageFields count="1">
    <pageField fld="0" hier="-1"/>
  </pageFields>
  <dataFields count="4">
    <dataField name="Sum of WMP Year 2024 CapEx ($)" fld="6" baseField="1" baseItem="29"/>
    <dataField name="Sum of WMP Year 2024 OpEx ($)" fld="7" baseField="1" baseItem="29"/>
    <dataField name="Sum of WMP Year 2025 CapEx ($)" fld="8" baseField="1" baseItem="29"/>
    <dataField name="Sum of WMP Year 2025 OpEx ($)" fld="9" baseField="1" baseItem="29"/>
  </dataFields>
  <formats count="88">
    <format dxfId="87">
      <pivotArea dataOnly="0" labelOnly="1" outline="0" fieldPosition="0">
        <references count="1">
          <reference field="13" count="0"/>
        </references>
      </pivotArea>
    </format>
    <format dxfId="86">
      <pivotArea type="all" dataOnly="0" outline="0" fieldPosition="0"/>
    </format>
    <format dxfId="85">
      <pivotArea field="13" type="button" dataOnly="0" labelOnly="1" outline="0" axis="axisRow" fieldPosition="0"/>
    </format>
    <format dxfId="84">
      <pivotArea field="1" type="button" dataOnly="0" labelOnly="1" outline="0" axis="axisRow" fieldPosition="1"/>
    </format>
    <format dxfId="83">
      <pivotArea dataOnly="0" labelOnly="1" outline="0" fieldPosition="0">
        <references count="1">
          <reference field="13" count="0"/>
        </references>
      </pivotArea>
    </format>
    <format dxfId="82">
      <pivotArea dataOnly="0" labelOnly="1" grandRow="1" outline="0" fieldPosition="0"/>
    </format>
    <format dxfId="81">
      <pivotArea dataOnly="0" labelOnly="1" outline="0" fieldPosition="0">
        <references count="2">
          <reference field="1" count="1">
            <x v="0"/>
          </reference>
          <reference field="13" count="1" selected="0">
            <x v="0"/>
          </reference>
        </references>
      </pivotArea>
    </format>
    <format dxfId="80">
      <pivotArea dataOnly="0" labelOnly="1" outline="0" fieldPosition="0">
        <references count="2">
          <reference field="1" count="1">
            <x v="46"/>
          </reference>
          <reference field="13" count="1" selected="0">
            <x v="1"/>
          </reference>
        </references>
      </pivotArea>
    </format>
    <format dxfId="79">
      <pivotArea dataOnly="0" labelOnly="1" outline="0" fieldPosition="0">
        <references count="2">
          <reference field="1" count="1">
            <x v="1"/>
          </reference>
          <reference field="13" count="1" selected="0">
            <x v="2"/>
          </reference>
        </references>
      </pivotArea>
    </format>
    <format dxfId="78">
      <pivotArea dataOnly="0" labelOnly="1" outline="0" fieldPosition="0">
        <references count="2">
          <reference field="1" count="1">
            <x v="8"/>
          </reference>
          <reference field="13" count="1" selected="0">
            <x v="3"/>
          </reference>
        </references>
      </pivotArea>
    </format>
    <format dxfId="77">
      <pivotArea dataOnly="0" labelOnly="1" outline="0" fieldPosition="0">
        <references count="2">
          <reference field="1" count="1">
            <x v="41"/>
          </reference>
          <reference field="13" count="1" selected="0">
            <x v="4"/>
          </reference>
        </references>
      </pivotArea>
    </format>
    <format dxfId="76">
      <pivotArea dataOnly="0" labelOnly="1" outline="0" fieldPosition="0">
        <references count="2">
          <reference field="1" count="1">
            <x v="21"/>
          </reference>
          <reference field="13" count="1" selected="0">
            <x v="5"/>
          </reference>
        </references>
      </pivotArea>
    </format>
    <format dxfId="75">
      <pivotArea dataOnly="0" labelOnly="1" outline="0" fieldPosition="0">
        <references count="2">
          <reference field="1" count="4">
            <x v="9"/>
            <x v="13"/>
            <x v="28"/>
            <x v="29"/>
          </reference>
          <reference field="13" count="1" selected="0">
            <x v="6"/>
          </reference>
        </references>
      </pivotArea>
    </format>
    <format dxfId="74">
      <pivotArea dataOnly="0" labelOnly="1" outline="0" fieldPosition="0">
        <references count="2">
          <reference field="1" count="1">
            <x v="41"/>
          </reference>
          <reference field="13" count="1" selected="0">
            <x v="7"/>
          </reference>
        </references>
      </pivotArea>
    </format>
    <format dxfId="73">
      <pivotArea dataOnly="0" labelOnly="1" outline="0" fieldPosition="0">
        <references count="2">
          <reference field="1" count="1">
            <x v="14"/>
          </reference>
          <reference field="13" count="1" selected="0">
            <x v="8"/>
          </reference>
        </references>
      </pivotArea>
    </format>
    <format dxfId="72">
      <pivotArea dataOnly="0" labelOnly="1" outline="0" fieldPosition="0">
        <references count="2">
          <reference field="1" count="1">
            <x v="17"/>
          </reference>
          <reference field="13" count="1" selected="0">
            <x v="9"/>
          </reference>
        </references>
      </pivotArea>
    </format>
    <format dxfId="71">
      <pivotArea dataOnly="0" labelOnly="1" outline="0" fieldPosition="0">
        <references count="2">
          <reference field="1" count="3">
            <x v="15"/>
            <x v="24"/>
            <x v="53"/>
          </reference>
          <reference field="13" count="1" selected="0">
            <x v="10"/>
          </reference>
        </references>
      </pivotArea>
    </format>
    <format dxfId="70">
      <pivotArea dataOnly="0" labelOnly="1" outline="0" fieldPosition="0">
        <references count="2">
          <reference field="1" count="1">
            <x v="40"/>
          </reference>
          <reference field="13" count="1" selected="0">
            <x v="11"/>
          </reference>
        </references>
      </pivotArea>
    </format>
    <format dxfId="69">
      <pivotArea dataOnly="0" labelOnly="1" outline="0" fieldPosition="0">
        <references count="2">
          <reference field="1" count="2">
            <x v="18"/>
            <x v="22"/>
          </reference>
          <reference field="13" count="1" selected="0">
            <x v="12"/>
          </reference>
        </references>
      </pivotArea>
    </format>
    <format dxfId="68">
      <pivotArea dataOnly="0" labelOnly="1" outline="0" fieldPosition="0">
        <references count="2">
          <reference field="1" count="3">
            <x v="16"/>
            <x v="19"/>
            <x v="52"/>
          </reference>
          <reference field="13" count="1" selected="0">
            <x v="13"/>
          </reference>
        </references>
      </pivotArea>
    </format>
    <format dxfId="67">
      <pivotArea dataOnly="0" labelOnly="1" outline="0" fieldPosition="0">
        <references count="2">
          <reference field="1" count="1">
            <x v="2"/>
          </reference>
          <reference field="13" count="1" selected="0">
            <x v="14"/>
          </reference>
        </references>
      </pivotArea>
    </format>
    <format dxfId="66">
      <pivotArea dataOnly="0" labelOnly="1" outline="0" fieldPosition="0">
        <references count="2">
          <reference field="1" count="3">
            <x v="42"/>
            <x v="48"/>
            <x v="54"/>
          </reference>
          <reference field="13" count="1" selected="0">
            <x v="15"/>
          </reference>
        </references>
      </pivotArea>
    </format>
    <format dxfId="65">
      <pivotArea dataOnly="0" labelOnly="1" outline="0" fieldPosition="0">
        <references count="2">
          <reference field="1" count="3">
            <x v="3"/>
            <x v="37"/>
            <x v="39"/>
          </reference>
          <reference field="13" count="1" selected="0">
            <x v="16"/>
          </reference>
        </references>
      </pivotArea>
    </format>
    <format dxfId="64">
      <pivotArea dataOnly="0" labelOnly="1" outline="0" fieldPosition="0">
        <references count="2">
          <reference field="1" count="9">
            <x v="11"/>
            <x v="12"/>
            <x v="20"/>
            <x v="27"/>
            <x v="43"/>
            <x v="44"/>
            <x v="45"/>
            <x v="57"/>
            <x v="58"/>
          </reference>
          <reference field="13" count="1" selected="0">
            <x v="17"/>
          </reference>
        </references>
      </pivotArea>
    </format>
    <format dxfId="63">
      <pivotArea dataOnly="0" labelOnly="1" outline="0" fieldPosition="0">
        <references count="2">
          <reference field="1" count="2">
            <x v="25"/>
            <x v="26"/>
          </reference>
          <reference field="13" count="1" selected="0">
            <x v="18"/>
          </reference>
        </references>
      </pivotArea>
    </format>
    <format dxfId="62">
      <pivotArea dataOnly="0" labelOnly="1" outline="0" fieldPosition="0">
        <references count="2">
          <reference field="1" count="1">
            <x v="32"/>
          </reference>
          <reference field="13" count="1" selected="0">
            <x v="19"/>
          </reference>
        </references>
      </pivotArea>
    </format>
    <format dxfId="61">
      <pivotArea dataOnly="0" labelOnly="1" outline="0" fieldPosition="0">
        <references count="2">
          <reference field="1" count="1">
            <x v="33"/>
          </reference>
          <reference field="13" count="1" selected="0">
            <x v="20"/>
          </reference>
        </references>
      </pivotArea>
    </format>
    <format dxfId="60">
      <pivotArea dataOnly="0" labelOnly="1" outline="0" fieldPosition="0">
        <references count="2">
          <reference field="1" count="5">
            <x v="4"/>
            <x v="5"/>
            <x v="6"/>
            <x v="7"/>
            <x v="56"/>
          </reference>
          <reference field="13" count="1" selected="0">
            <x v="21"/>
          </reference>
        </references>
      </pivotArea>
    </format>
    <format dxfId="59">
      <pivotArea dataOnly="0" labelOnly="1" outline="0" fieldPosition="0">
        <references count="2">
          <reference field="1" count="1">
            <x v="34"/>
          </reference>
          <reference field="13" count="1" selected="0">
            <x v="22"/>
          </reference>
        </references>
      </pivotArea>
    </format>
    <format dxfId="58">
      <pivotArea dataOnly="0" labelOnly="1" outline="0" fieldPosition="0">
        <references count="2">
          <reference field="1" count="2">
            <x v="35"/>
            <x v="36"/>
          </reference>
          <reference field="13" count="1" selected="0">
            <x v="23"/>
          </reference>
        </references>
      </pivotArea>
    </format>
    <format dxfId="57">
      <pivotArea dataOnly="0" labelOnly="1" outline="0" fieldPosition="0">
        <references count="2">
          <reference field="1" count="1">
            <x v="38"/>
          </reference>
          <reference field="13" count="1" selected="0">
            <x v="24"/>
          </reference>
        </references>
      </pivotArea>
    </format>
    <format dxfId="56">
      <pivotArea dataOnly="0" labelOnly="1" outline="0" fieldPosition="0">
        <references count="2">
          <reference field="1" count="4">
            <x v="10"/>
            <x v="30"/>
            <x v="31"/>
            <x v="47"/>
          </reference>
          <reference field="13" count="1" selected="0">
            <x v="25"/>
          </reference>
        </references>
      </pivotArea>
    </format>
    <format dxfId="55">
      <pivotArea dataOnly="0" labelOnly="1" outline="0" fieldPosition="0">
        <references count="2">
          <reference field="1" count="1">
            <x v="50"/>
          </reference>
          <reference field="13" count="1" selected="0">
            <x v="26"/>
          </reference>
        </references>
      </pivotArea>
    </format>
    <format dxfId="54">
      <pivotArea dataOnly="0" labelOnly="1" outline="0" fieldPosition="0">
        <references count="2">
          <reference field="1" count="1">
            <x v="51"/>
          </reference>
          <reference field="13" count="1" selected="0">
            <x v="27"/>
          </reference>
        </references>
      </pivotArea>
    </format>
    <format dxfId="53">
      <pivotArea dataOnly="0" labelOnly="1" outline="0" fieldPosition="0">
        <references count="2">
          <reference field="1" count="1">
            <x v="49"/>
          </reference>
          <reference field="13" count="1" selected="0">
            <x v="28"/>
          </reference>
        </references>
      </pivotArea>
    </format>
    <format dxfId="52">
      <pivotArea dataOnly="0" labelOnly="1" outline="0" fieldPosition="0">
        <references count="2">
          <reference field="1" count="2">
            <x v="23"/>
            <x v="59"/>
          </reference>
          <reference field="13" count="1" selected="0">
            <x v="29"/>
          </reference>
        </references>
      </pivotArea>
    </format>
    <format dxfId="51">
      <pivotArea dataOnly="0" labelOnly="1" outline="0" fieldPosition="0">
        <references count="2">
          <reference field="1" count="2">
            <x v="49"/>
            <x v="55"/>
          </reference>
          <reference field="13" count="1" selected="0">
            <x v="30"/>
          </reference>
        </references>
      </pivotArea>
    </format>
    <format dxfId="50">
      <pivotArea field="13" type="button" dataOnly="0" labelOnly="1" outline="0" axis="axisRow" fieldPosition="0"/>
    </format>
    <format dxfId="49">
      <pivotArea field="1" type="button" dataOnly="0" labelOnly="1" outline="0" axis="axisRow" fieldPosition="1"/>
    </format>
    <format dxfId="48">
      <pivotArea dataOnly="0" labelOnly="1" outline="0" fieldPosition="0">
        <references count="1">
          <reference field="13" count="23">
            <x v="0"/>
            <x v="1"/>
            <x v="3"/>
            <x v="4"/>
            <x v="6"/>
            <x v="8"/>
            <x v="10"/>
            <x v="12"/>
            <x v="13"/>
            <x v="14"/>
            <x v="15"/>
            <x v="16"/>
            <x v="17"/>
            <x v="18"/>
            <x v="19"/>
            <x v="21"/>
            <x v="23"/>
            <x v="24"/>
            <x v="25"/>
            <x v="26"/>
            <x v="27"/>
            <x v="28"/>
            <x v="29"/>
          </reference>
        </references>
      </pivotArea>
    </format>
    <format dxfId="47">
      <pivotArea dataOnly="0" labelOnly="1" grandRow="1" outline="0" fieldPosition="0"/>
    </format>
    <format dxfId="46">
      <pivotArea dataOnly="0" labelOnly="1" outline="0" fieldPosition="0">
        <references count="2">
          <reference field="1" count="1">
            <x v="0"/>
          </reference>
          <reference field="13" count="1" selected="0">
            <x v="0"/>
          </reference>
        </references>
      </pivotArea>
    </format>
    <format dxfId="45">
      <pivotArea dataOnly="0" labelOnly="1" outline="0" fieldPosition="0">
        <references count="2">
          <reference field="1" count="1">
            <x v="46"/>
          </reference>
          <reference field="13" count="1" selected="0">
            <x v="1"/>
          </reference>
        </references>
      </pivotArea>
    </format>
    <format dxfId="44">
      <pivotArea dataOnly="0" labelOnly="1" outline="0" fieldPosition="0">
        <references count="2">
          <reference field="1" count="1">
            <x v="8"/>
          </reference>
          <reference field="13" count="1" selected="0">
            <x v="3"/>
          </reference>
        </references>
      </pivotArea>
    </format>
    <format dxfId="43">
      <pivotArea dataOnly="0" labelOnly="1" outline="0" fieldPosition="0">
        <references count="2">
          <reference field="1" count="1">
            <x v="41"/>
          </reference>
          <reference field="13" count="1" selected="0">
            <x v="4"/>
          </reference>
        </references>
      </pivotArea>
    </format>
    <format dxfId="42">
      <pivotArea dataOnly="0" labelOnly="1" outline="0" fieldPosition="0">
        <references count="2">
          <reference field="1" count="2">
            <x v="9"/>
            <x v="29"/>
          </reference>
          <reference field="13" count="1" selected="0">
            <x v="6"/>
          </reference>
        </references>
      </pivotArea>
    </format>
    <format dxfId="41">
      <pivotArea dataOnly="0" labelOnly="1" outline="0" fieldPosition="0">
        <references count="2">
          <reference field="1" count="1">
            <x v="14"/>
          </reference>
          <reference field="13" count="1" selected="0">
            <x v="8"/>
          </reference>
        </references>
      </pivotArea>
    </format>
    <format dxfId="40">
      <pivotArea dataOnly="0" labelOnly="1" outline="0" fieldPosition="0">
        <references count="2">
          <reference field="1" count="2">
            <x v="24"/>
            <x v="53"/>
          </reference>
          <reference field="13" count="1" selected="0">
            <x v="10"/>
          </reference>
        </references>
      </pivotArea>
    </format>
    <format dxfId="39">
      <pivotArea dataOnly="0" labelOnly="1" outline="0" fieldPosition="0">
        <references count="2">
          <reference field="1" count="1">
            <x v="18"/>
          </reference>
          <reference field="13" count="1" selected="0">
            <x v="12"/>
          </reference>
        </references>
      </pivotArea>
    </format>
    <format dxfId="38">
      <pivotArea dataOnly="0" labelOnly="1" outline="0" fieldPosition="0">
        <references count="2">
          <reference field="1" count="2">
            <x v="19"/>
            <x v="52"/>
          </reference>
          <reference field="13" count="1" selected="0">
            <x v="13"/>
          </reference>
        </references>
      </pivotArea>
    </format>
    <format dxfId="37">
      <pivotArea dataOnly="0" labelOnly="1" outline="0" fieldPosition="0">
        <references count="2">
          <reference field="1" count="1">
            <x v="2"/>
          </reference>
          <reference field="13" count="1" selected="0">
            <x v="14"/>
          </reference>
        </references>
      </pivotArea>
    </format>
    <format dxfId="36">
      <pivotArea dataOnly="0" labelOnly="1" outline="0" fieldPosition="0">
        <references count="2">
          <reference field="1" count="3">
            <x v="42"/>
            <x v="48"/>
            <x v="54"/>
          </reference>
          <reference field="13" count="1" selected="0">
            <x v="15"/>
          </reference>
        </references>
      </pivotArea>
    </format>
    <format dxfId="35">
      <pivotArea dataOnly="0" labelOnly="1" outline="0" fieldPosition="0">
        <references count="2">
          <reference field="1" count="2">
            <x v="3"/>
            <x v="37"/>
          </reference>
          <reference field="13" count="1" selected="0">
            <x v="16"/>
          </reference>
        </references>
      </pivotArea>
    </format>
    <format dxfId="34">
      <pivotArea dataOnly="0" labelOnly="1" outline="0" fieldPosition="0">
        <references count="2">
          <reference field="1" count="9">
            <x v="11"/>
            <x v="12"/>
            <x v="20"/>
            <x v="27"/>
            <x v="43"/>
            <x v="44"/>
            <x v="45"/>
            <x v="57"/>
            <x v="58"/>
          </reference>
          <reference field="13" count="1" selected="0">
            <x v="17"/>
          </reference>
        </references>
      </pivotArea>
    </format>
    <format dxfId="33">
      <pivotArea dataOnly="0" labelOnly="1" outline="0" fieldPosition="0">
        <references count="2">
          <reference field="1" count="2">
            <x v="25"/>
            <x v="26"/>
          </reference>
          <reference field="13" count="1" selected="0">
            <x v="18"/>
          </reference>
        </references>
      </pivotArea>
    </format>
    <format dxfId="32">
      <pivotArea dataOnly="0" labelOnly="1" outline="0" fieldPosition="0">
        <references count="2">
          <reference field="1" count="1">
            <x v="32"/>
          </reference>
          <reference field="13" count="1" selected="0">
            <x v="19"/>
          </reference>
        </references>
      </pivotArea>
    </format>
    <format dxfId="31">
      <pivotArea dataOnly="0" labelOnly="1" outline="0" fieldPosition="0">
        <references count="2">
          <reference field="1" count="4">
            <x v="5"/>
            <x v="6"/>
            <x v="7"/>
            <x v="56"/>
          </reference>
          <reference field="13" count="1" selected="0">
            <x v="21"/>
          </reference>
        </references>
      </pivotArea>
    </format>
    <format dxfId="30">
      <pivotArea dataOnly="0" labelOnly="1" outline="0" fieldPosition="0">
        <references count="2">
          <reference field="1" count="2">
            <x v="35"/>
            <x v="36"/>
          </reference>
          <reference field="13" count="1" selected="0">
            <x v="23"/>
          </reference>
        </references>
      </pivotArea>
    </format>
    <format dxfId="29">
      <pivotArea dataOnly="0" labelOnly="1" outline="0" fieldPosition="0">
        <references count="2">
          <reference field="1" count="1">
            <x v="38"/>
          </reference>
          <reference field="13" count="1" selected="0">
            <x v="24"/>
          </reference>
        </references>
      </pivotArea>
    </format>
    <format dxfId="28">
      <pivotArea dataOnly="0" labelOnly="1" outline="0" fieldPosition="0">
        <references count="2">
          <reference field="1" count="2">
            <x v="10"/>
            <x v="31"/>
          </reference>
          <reference field="13" count="1" selected="0">
            <x v="25"/>
          </reference>
        </references>
      </pivotArea>
    </format>
    <format dxfId="27">
      <pivotArea dataOnly="0" labelOnly="1" outline="0" fieldPosition="0">
        <references count="2">
          <reference field="1" count="1">
            <x v="50"/>
          </reference>
          <reference field="13" count="1" selected="0">
            <x v="26"/>
          </reference>
        </references>
      </pivotArea>
    </format>
    <format dxfId="26">
      <pivotArea dataOnly="0" labelOnly="1" outline="0" fieldPosition="0">
        <references count="2">
          <reference field="1" count="1">
            <x v="51"/>
          </reference>
          <reference field="13" count="1" selected="0">
            <x v="27"/>
          </reference>
        </references>
      </pivotArea>
    </format>
    <format dxfId="25">
      <pivotArea dataOnly="0" labelOnly="1" outline="0" fieldPosition="0">
        <references count="2">
          <reference field="1" count="1">
            <x v="49"/>
          </reference>
          <reference field="13" count="1" selected="0">
            <x v="28"/>
          </reference>
        </references>
      </pivotArea>
    </format>
    <format dxfId="24">
      <pivotArea dataOnly="0" labelOnly="1" outline="0" fieldPosition="0">
        <references count="2">
          <reference field="1" count="1">
            <x v="23"/>
          </reference>
          <reference field="13" count="1" selected="0">
            <x v="29"/>
          </reference>
        </references>
      </pivotArea>
    </format>
    <format dxfId="23">
      <pivotArea outline="0" collapsedLevelsAreSubtotals="1" fieldPosition="0"/>
    </format>
    <format dxfId="22">
      <pivotArea fieldPosition="0">
        <references count="1">
          <reference field="13" count="1">
            <x v="3"/>
          </reference>
        </references>
      </pivotArea>
    </format>
    <format dxfId="21">
      <pivotArea fieldPosition="0">
        <references count="2">
          <reference field="1" count="1">
            <x v="8"/>
          </reference>
          <reference field="13" count="1" selected="0">
            <x v="3"/>
          </reference>
        </references>
      </pivotArea>
    </format>
    <format dxfId="20">
      <pivotArea dataOnly="0" labelOnly="1" outline="0" fieldPosition="0">
        <references count="1">
          <reference field="13" count="1">
            <x v="3"/>
          </reference>
        </references>
      </pivotArea>
    </format>
    <format dxfId="19">
      <pivotArea dataOnly="0" labelOnly="1" outline="0" fieldPosition="0">
        <references count="2">
          <reference field="1" count="1">
            <x v="8"/>
          </reference>
          <reference field="13" count="1" selected="0">
            <x v="3"/>
          </reference>
        </references>
      </pivotArea>
    </format>
    <format dxfId="18">
      <pivotArea fieldPosition="0">
        <references count="1">
          <reference field="13" count="1">
            <x v="4"/>
          </reference>
        </references>
      </pivotArea>
    </format>
    <format dxfId="17">
      <pivotArea fieldPosition="0">
        <references count="2">
          <reference field="1" count="1">
            <x v="41"/>
          </reference>
          <reference field="13" count="1" selected="0">
            <x v="4"/>
          </reference>
        </references>
      </pivotArea>
    </format>
    <format dxfId="16">
      <pivotArea fieldPosition="0">
        <references count="1">
          <reference field="13" count="1">
            <x v="6"/>
          </reference>
        </references>
      </pivotArea>
    </format>
    <format dxfId="15">
      <pivotArea fieldPosition="0">
        <references count="2">
          <reference field="1" count="2">
            <x v="9"/>
            <x v="29"/>
          </reference>
          <reference field="13" count="1" selected="0">
            <x v="6"/>
          </reference>
        </references>
      </pivotArea>
    </format>
    <format dxfId="14">
      <pivotArea dataOnly="0" labelOnly="1" outline="0" fieldPosition="0">
        <references count="1">
          <reference field="13" count="2">
            <x v="4"/>
            <x v="6"/>
          </reference>
        </references>
      </pivotArea>
    </format>
    <format dxfId="13">
      <pivotArea dataOnly="0" labelOnly="1" outline="0" fieldPosition="0">
        <references count="2">
          <reference field="1" count="1">
            <x v="41"/>
          </reference>
          <reference field="13" count="1" selected="0">
            <x v="4"/>
          </reference>
        </references>
      </pivotArea>
    </format>
    <format dxfId="12">
      <pivotArea dataOnly="0" labelOnly="1" outline="0" fieldPosition="0">
        <references count="2">
          <reference field="1" count="2">
            <x v="9"/>
            <x v="29"/>
          </reference>
          <reference field="13" count="1" selected="0">
            <x v="6"/>
          </reference>
        </references>
      </pivotArea>
    </format>
    <format dxfId="11">
      <pivotArea fieldPosition="0">
        <references count="1">
          <reference field="13" count="1">
            <x v="12"/>
          </reference>
        </references>
      </pivotArea>
    </format>
    <format dxfId="10">
      <pivotArea fieldPosition="0">
        <references count="2">
          <reference field="1" count="1">
            <x v="18"/>
          </reference>
          <reference field="13" count="1" selected="0">
            <x v="12"/>
          </reference>
        </references>
      </pivotArea>
    </format>
    <format dxfId="9">
      <pivotArea dataOnly="0" labelOnly="1" outline="0" fieldPosition="0">
        <references count="1">
          <reference field="13" count="1">
            <x v="12"/>
          </reference>
        </references>
      </pivotArea>
    </format>
    <format dxfId="8">
      <pivotArea dataOnly="0" labelOnly="1" outline="0" fieldPosition="0">
        <references count="2">
          <reference field="1" count="1">
            <x v="18"/>
          </reference>
          <reference field="13" count="1" selected="0">
            <x v="12"/>
          </reference>
        </references>
      </pivotArea>
    </format>
    <format dxfId="7">
      <pivotArea fieldPosition="0">
        <references count="1">
          <reference field="13" count="1">
            <x v="25"/>
          </reference>
        </references>
      </pivotArea>
    </format>
    <format dxfId="6">
      <pivotArea fieldPosition="0">
        <references count="2">
          <reference field="1" count="2">
            <x v="10"/>
            <x v="31"/>
          </reference>
          <reference field="13" count="1" selected="0">
            <x v="25"/>
          </reference>
        </references>
      </pivotArea>
    </format>
    <format dxfId="5">
      <pivotArea dataOnly="0" labelOnly="1" outline="0" fieldPosition="0">
        <references count="1">
          <reference field="13" count="1">
            <x v="25"/>
          </reference>
        </references>
      </pivotArea>
    </format>
    <format dxfId="4">
      <pivotArea dataOnly="0" labelOnly="1" outline="0" fieldPosition="0">
        <references count="2">
          <reference field="1" count="2">
            <x v="10"/>
            <x v="31"/>
          </reference>
          <reference field="13" count="1" selected="0">
            <x v="25"/>
          </reference>
        </references>
      </pivotArea>
    </format>
    <format dxfId="3">
      <pivotArea fieldPosition="0">
        <references count="1">
          <reference field="13" count="1">
            <x v="29"/>
          </reference>
        </references>
      </pivotArea>
    </format>
    <format dxfId="2">
      <pivotArea fieldPosition="0">
        <references count="2">
          <reference field="1" count="1">
            <x v="23"/>
          </reference>
          <reference field="13" count="1" selected="0">
            <x v="29"/>
          </reference>
        </references>
      </pivotArea>
    </format>
    <format dxfId="1">
      <pivotArea dataOnly="0" labelOnly="1" outline="0" fieldPosition="0">
        <references count="1">
          <reference field="13" count="1">
            <x v="29"/>
          </reference>
        </references>
      </pivotArea>
    </format>
    <format dxfId="0">
      <pivotArea dataOnly="0" labelOnly="1" outline="0" fieldPosition="0">
        <references count="2">
          <reference field="1" count="1">
            <x v="23"/>
          </reference>
          <reference field="13" count="1" selected="0">
            <x v="29"/>
          </reference>
        </references>
      </pivotArea>
    </format>
  </formats>
  <pivotTableStyleInfo name="PivotStyleMedium9"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nabledSubtotalsDefault="0" SubtotalsOnTopDefault="0"/>
    </ext>
  </extLst>
</pivotTableDefinition>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2.xml.rels><?xml version="1.0" encoding="UTF-8" standalone="yes"?>
<Relationships xmlns="http://schemas.openxmlformats.org/package/2006/relationships"><Relationship Id="rId8" Type="http://schemas.openxmlformats.org/officeDocument/2006/relationships/hyperlink" Target="../../../../:b:/t/Public/regpublic/EfvNOSSafzVBuONoK8OuBtABFWk87GpdhIlrtKwEZQghhw" TargetMode="External"/><Relationship Id="rId13" Type="http://schemas.openxmlformats.org/officeDocument/2006/relationships/hyperlink" Target="../../../../:b:/t/Public/regpublic/EfvNOSSafzVBuONoK8OuBtABFWk87GpdhIlrtKwEZQghhw" TargetMode="External"/><Relationship Id="rId18" Type="http://schemas.openxmlformats.org/officeDocument/2006/relationships/hyperlink" Target="../../../../:b:/t/Public/regpublic/Ee1GlHGftqRBrpvkFrqyefgBwruOdrKgjNsPUEwxdTWNpQ" TargetMode="External"/><Relationship Id="rId3" Type="http://schemas.openxmlformats.org/officeDocument/2006/relationships/hyperlink" Target="../../../../:b:/r/teams/Public/regpublic/Regulatory%20Documents/PD/CPUC/22023/SCE04V05P02A.pdf?csf=1&amp;web=1&amp;e=RRnstA" TargetMode="External"/><Relationship Id="rId21" Type="http://schemas.openxmlformats.org/officeDocument/2006/relationships/image" Target="../media/image1.jpeg"/><Relationship Id="rId7" Type="http://schemas.openxmlformats.org/officeDocument/2006/relationships/hyperlink" Target="../../../../:b:/t/Public/regpublic/EfvNOSSafzVBuONoK8OuBtABFWk87GpdhIlrtKwEZQghhw" TargetMode="External"/><Relationship Id="rId12" Type="http://schemas.openxmlformats.org/officeDocument/2006/relationships/hyperlink" Target="../../../../:b:/t/Public/regpublic/ERQ9MA1ZBhFBh8BJwWHOpSgBe9O2KjaHs5t63Y2sQdXPlA" TargetMode="External"/><Relationship Id="rId17" Type="http://schemas.openxmlformats.org/officeDocument/2006/relationships/hyperlink" Target="../../../../:b:/t/Public/regpublic/Ee1GlHGftqRBrpvkFrqyefgBwruOdrKgjNsPUEwxdTWNpQ" TargetMode="External"/><Relationship Id="rId2" Type="http://schemas.openxmlformats.org/officeDocument/2006/relationships/hyperlink" Target="https://www.sce.com/sites/default/files/AEM/Wildfire%20Mitigation%20Plan/2023-2025/SCE%202023%20WMP%20R2-clean.pdf" TargetMode="External"/><Relationship Id="rId16" Type="http://schemas.openxmlformats.org/officeDocument/2006/relationships/hyperlink" Target="../../../../:b:/t/Public/regpublic/ERQ9MA1ZBhFBh8BJwWHOpSgBe9O2KjaHs5t63Y2sQdXPlA" TargetMode="External"/><Relationship Id="rId20" Type="http://schemas.openxmlformats.org/officeDocument/2006/relationships/vmlDrawing" Target="../drawings/vmlDrawing1.vml"/><Relationship Id="rId1" Type="http://schemas.openxmlformats.org/officeDocument/2006/relationships/hyperlink" Target="https://www.sce.com/sites/default/files/AEM/Wildfire%20Mitigation%20Plan/2023-2025/SCE%202023%20WMP%20R2-clean.pdf" TargetMode="External"/><Relationship Id="rId6" Type="http://schemas.openxmlformats.org/officeDocument/2006/relationships/hyperlink" Target="../../../../:b:/t/Public/regpublic/ERQ9MA1ZBhFBh8BJwWHOpSgBe9O2KjaHs5t63Y2sQdXPlA" TargetMode="External"/><Relationship Id="rId11" Type="http://schemas.openxmlformats.org/officeDocument/2006/relationships/hyperlink" Target="../../../../:b:/t/Public/regpublic/ERQ9MA1ZBhFBh8BJwWHOpSgBe9O2KjaHs5t63Y2sQdXPlA" TargetMode="External"/><Relationship Id="rId5" Type="http://schemas.openxmlformats.org/officeDocument/2006/relationships/hyperlink" Target="../../../../:b:/r/teams/Public/regpublic/Regulatory%20Documents/PD/CPUC/22023/SCE04V05P02A.pdf?csf=1&amp;web=1&amp;e=RRnstA" TargetMode="External"/><Relationship Id="rId15" Type="http://schemas.openxmlformats.org/officeDocument/2006/relationships/hyperlink" Target="../../../../:b:/t/Public/regpublic/EfvNOSSafzVBuONoK8OuBtABFWk87GpdhIlrtKwEZQghhw" TargetMode="External"/><Relationship Id="rId10" Type="http://schemas.openxmlformats.org/officeDocument/2006/relationships/hyperlink" Target="../../../../:b:/t/Public/regpublic/ERQ9MA1ZBhFBh8BJwWHOpSgBe9O2KjaHs5t63Y2sQdXPlA" TargetMode="External"/><Relationship Id="rId19" Type="http://schemas.openxmlformats.org/officeDocument/2006/relationships/printerSettings" Target="../printerSettings/printerSettings1.bin"/><Relationship Id="rId4" Type="http://schemas.openxmlformats.org/officeDocument/2006/relationships/hyperlink" Target="../../:b:/r/teams/Public/regpublic/Regulatory%20Documents/PD/CPUC/22023/SCE04V05P02A.pdf" TargetMode="External"/><Relationship Id="rId9" Type="http://schemas.openxmlformats.org/officeDocument/2006/relationships/hyperlink" Target="../../../../:b:/t/Public/regpublic/EfvNOSSafzVBuONoK8OuBtABFWk87GpdhIlrtKwEZQghhw" TargetMode="External"/><Relationship Id="rId14" Type="http://schemas.openxmlformats.org/officeDocument/2006/relationships/hyperlink" Target="../../../../:b:/t/Public/regpublic/EfvNOSSafzVBuONoK8OuBtABFWk87GpdhIlrtKwEZQghhw" TargetMode="External"/><Relationship Id="rId22"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_rels/sheet4.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7434FE8-63F7-4699-B44C-6CB4B3D556FF}">
  <dimension ref="B2:H46"/>
  <sheetViews>
    <sheetView tabSelected="1" topLeftCell="A3" workbookViewId="0">
      <selection activeCell="E9" sqref="E9"/>
    </sheetView>
  </sheetViews>
  <sheetFormatPr defaultRowHeight="15" x14ac:dyDescent="0.25"/>
  <cols>
    <col min="1" max="1" width="9.140625" customWidth="1"/>
    <col min="2" max="2" width="39.42578125" customWidth="1"/>
    <col min="3" max="3" width="45.5703125" customWidth="1"/>
    <col min="5" max="5" width="41" bestFit="1" customWidth="1"/>
    <col min="7" max="7" width="26.28515625" bestFit="1" customWidth="1"/>
  </cols>
  <sheetData>
    <row r="2" spans="2:8" x14ac:dyDescent="0.25">
      <c r="B2" s="27" t="s">
        <v>0</v>
      </c>
      <c r="G2" s="27" t="s">
        <v>1</v>
      </c>
    </row>
    <row r="3" spans="2:8" ht="15.75" x14ac:dyDescent="0.25">
      <c r="B3" s="32" t="s">
        <v>2</v>
      </c>
      <c r="C3" s="32" t="s">
        <v>3</v>
      </c>
      <c r="E3" s="10" t="s">
        <v>4</v>
      </c>
    </row>
    <row r="4" spans="2:8" ht="150" x14ac:dyDescent="0.25">
      <c r="B4" s="33" t="s">
        <v>5</v>
      </c>
      <c r="C4" s="34" t="s">
        <v>6</v>
      </c>
      <c r="E4" s="28" t="s">
        <v>7</v>
      </c>
      <c r="G4" s="30" t="s">
        <v>8</v>
      </c>
      <c r="H4" s="29"/>
    </row>
    <row r="5" spans="2:8" ht="150" x14ac:dyDescent="0.25">
      <c r="B5" s="35" t="s">
        <v>9</v>
      </c>
      <c r="C5" s="36" t="s">
        <v>10</v>
      </c>
      <c r="E5" s="8" t="s">
        <v>11</v>
      </c>
      <c r="G5" s="31"/>
    </row>
    <row r="6" spans="2:8" x14ac:dyDescent="0.25">
      <c r="B6" s="37" t="s">
        <v>12</v>
      </c>
      <c r="C6" s="38" t="s">
        <v>13</v>
      </c>
      <c r="E6" s="8" t="s">
        <v>14</v>
      </c>
    </row>
    <row r="7" spans="2:8" ht="30" x14ac:dyDescent="0.25">
      <c r="B7" s="37" t="s">
        <v>15</v>
      </c>
      <c r="C7" s="38" t="s">
        <v>16</v>
      </c>
      <c r="E7" s="8" t="s">
        <v>14</v>
      </c>
    </row>
    <row r="8" spans="2:8" ht="150" x14ac:dyDescent="0.25">
      <c r="B8" s="39" t="s">
        <v>17</v>
      </c>
      <c r="C8" s="40" t="s">
        <v>18</v>
      </c>
      <c r="E8" s="8" t="s">
        <v>19</v>
      </c>
    </row>
    <row r="9" spans="2:8" ht="15" customHeight="1" x14ac:dyDescent="0.25">
      <c r="B9" s="160" t="s">
        <v>20</v>
      </c>
      <c r="C9" s="38" t="s">
        <v>21</v>
      </c>
      <c r="D9" t="s">
        <v>22</v>
      </c>
      <c r="E9" t="s">
        <v>23</v>
      </c>
    </row>
    <row r="10" spans="2:8" x14ac:dyDescent="0.25">
      <c r="B10" s="160"/>
      <c r="C10" s="38" t="s">
        <v>24</v>
      </c>
    </row>
    <row r="11" spans="2:8" x14ac:dyDescent="0.25">
      <c r="B11" s="160" t="s">
        <v>25</v>
      </c>
      <c r="C11" s="38" t="s">
        <v>26</v>
      </c>
      <c r="E11" t="s">
        <v>27</v>
      </c>
    </row>
    <row r="12" spans="2:8" x14ac:dyDescent="0.25">
      <c r="B12" s="160"/>
      <c r="C12" s="38" t="s">
        <v>24</v>
      </c>
    </row>
    <row r="13" spans="2:8" x14ac:dyDescent="0.25">
      <c r="B13" s="160" t="s">
        <v>28</v>
      </c>
      <c r="C13" s="38" t="s">
        <v>29</v>
      </c>
      <c r="E13" t="s">
        <v>30</v>
      </c>
    </row>
    <row r="14" spans="2:8" x14ac:dyDescent="0.25">
      <c r="B14" s="160"/>
      <c r="C14" s="38" t="s">
        <v>24</v>
      </c>
    </row>
    <row r="15" spans="2:8" x14ac:dyDescent="0.25">
      <c r="B15" s="160" t="s">
        <v>31</v>
      </c>
      <c r="C15" s="38" t="s">
        <v>32</v>
      </c>
      <c r="E15" t="s">
        <v>33</v>
      </c>
    </row>
    <row r="16" spans="2:8" x14ac:dyDescent="0.25">
      <c r="B16" s="160"/>
      <c r="C16" s="38" t="s">
        <v>34</v>
      </c>
    </row>
    <row r="17" spans="2:6" ht="30" x14ac:dyDescent="0.25">
      <c r="B17" s="37" t="s">
        <v>35</v>
      </c>
      <c r="C17" s="38" t="s">
        <v>36</v>
      </c>
      <c r="F17" s="11" t="s">
        <v>22</v>
      </c>
    </row>
    <row r="18" spans="2:6" ht="30" x14ac:dyDescent="0.25">
      <c r="B18" s="37" t="s">
        <v>37</v>
      </c>
      <c r="C18" s="38" t="s">
        <v>38</v>
      </c>
    </row>
    <row r="19" spans="2:6" x14ac:dyDescent="0.25">
      <c r="B19" s="41" t="s">
        <v>39</v>
      </c>
      <c r="C19" s="42" t="s">
        <v>40</v>
      </c>
    </row>
    <row r="20" spans="2:6" x14ac:dyDescent="0.25">
      <c r="B20" s="41" t="s">
        <v>41</v>
      </c>
      <c r="C20" s="42" t="s">
        <v>42</v>
      </c>
    </row>
    <row r="21" spans="2:6" x14ac:dyDescent="0.25">
      <c r="B21" s="41" t="s">
        <v>43</v>
      </c>
      <c r="C21" s="42" t="s">
        <v>44</v>
      </c>
    </row>
    <row r="22" spans="2:6" ht="30" x14ac:dyDescent="0.25">
      <c r="B22" s="41" t="s">
        <v>45</v>
      </c>
      <c r="C22" s="42" t="s">
        <v>46</v>
      </c>
      <c r="E22" t="s">
        <v>47</v>
      </c>
    </row>
    <row r="23" spans="2:6" ht="30" x14ac:dyDescent="0.25">
      <c r="B23" s="41" t="s">
        <v>48</v>
      </c>
      <c r="C23" s="42" t="s">
        <v>49</v>
      </c>
    </row>
    <row r="24" spans="2:6" ht="30" x14ac:dyDescent="0.25">
      <c r="B24" s="41" t="s">
        <v>50</v>
      </c>
      <c r="C24" s="42" t="s">
        <v>51</v>
      </c>
    </row>
    <row r="25" spans="2:6" x14ac:dyDescent="0.25">
      <c r="B25" s="41" t="s">
        <v>52</v>
      </c>
      <c r="C25" s="42" t="s">
        <v>53</v>
      </c>
    </row>
    <row r="26" spans="2:6" x14ac:dyDescent="0.25">
      <c r="B26" s="41" t="s">
        <v>54</v>
      </c>
      <c r="C26" s="42" t="s">
        <v>55</v>
      </c>
    </row>
    <row r="27" spans="2:6" x14ac:dyDescent="0.25">
      <c r="B27" s="41" t="s">
        <v>56</v>
      </c>
      <c r="C27" s="42" t="s">
        <v>57</v>
      </c>
    </row>
    <row r="28" spans="2:6" x14ac:dyDescent="0.25">
      <c r="B28" s="41" t="s">
        <v>58</v>
      </c>
      <c r="C28" s="42" t="s">
        <v>59</v>
      </c>
    </row>
    <row r="29" spans="2:6" ht="30.75" customHeight="1" x14ac:dyDescent="0.25">
      <c r="B29" s="41" t="s">
        <v>60</v>
      </c>
      <c r="C29" s="42" t="s">
        <v>61</v>
      </c>
    </row>
    <row r="30" spans="2:6" x14ac:dyDescent="0.25">
      <c r="B30" s="41" t="s">
        <v>62</v>
      </c>
      <c r="C30" s="42" t="s">
        <v>63</v>
      </c>
    </row>
    <row r="31" spans="2:6" x14ac:dyDescent="0.25">
      <c r="B31" s="41" t="s">
        <v>64</v>
      </c>
      <c r="C31" s="42" t="s">
        <v>65</v>
      </c>
    </row>
    <row r="32" spans="2:6" ht="30" x14ac:dyDescent="0.25">
      <c r="B32" s="43" t="s">
        <v>66</v>
      </c>
      <c r="C32" s="44" t="s">
        <v>67</v>
      </c>
    </row>
    <row r="33" spans="2:3" ht="30" x14ac:dyDescent="0.25">
      <c r="B33" s="43" t="s">
        <v>68</v>
      </c>
      <c r="C33" s="44" t="s">
        <v>69</v>
      </c>
    </row>
    <row r="34" spans="2:3" ht="30" x14ac:dyDescent="0.25">
      <c r="B34" s="45" t="s">
        <v>70</v>
      </c>
      <c r="C34" s="46" t="s">
        <v>71</v>
      </c>
    </row>
    <row r="35" spans="2:3" ht="30" x14ac:dyDescent="0.25">
      <c r="B35" s="45" t="s">
        <v>72</v>
      </c>
      <c r="C35" s="46" t="s">
        <v>73</v>
      </c>
    </row>
    <row r="36" spans="2:3" ht="60" x14ac:dyDescent="0.25">
      <c r="B36" s="45" t="s">
        <v>74</v>
      </c>
      <c r="C36" s="46" t="s">
        <v>75</v>
      </c>
    </row>
    <row r="37" spans="2:3" ht="60" x14ac:dyDescent="0.25">
      <c r="B37" s="47" t="s">
        <v>76</v>
      </c>
      <c r="C37" s="48" t="s">
        <v>77</v>
      </c>
    </row>
    <row r="38" spans="2:3" ht="45" x14ac:dyDescent="0.25">
      <c r="B38" s="47" t="s">
        <v>78</v>
      </c>
      <c r="C38" s="48" t="s">
        <v>79</v>
      </c>
    </row>
    <row r="39" spans="2:3" ht="45" x14ac:dyDescent="0.25">
      <c r="B39" s="47" t="s">
        <v>80</v>
      </c>
      <c r="C39" s="48" t="s">
        <v>81</v>
      </c>
    </row>
    <row r="40" spans="2:3" x14ac:dyDescent="0.25">
      <c r="B40" s="159" t="s">
        <v>82</v>
      </c>
      <c r="C40" s="48" t="s">
        <v>83</v>
      </c>
    </row>
    <row r="41" spans="2:3" ht="135" x14ac:dyDescent="0.25">
      <c r="B41" s="159"/>
      <c r="C41" s="48" t="s">
        <v>84</v>
      </c>
    </row>
    <row r="42" spans="2:3" ht="45" x14ac:dyDescent="0.25">
      <c r="B42" s="35" t="s">
        <v>85</v>
      </c>
      <c r="C42" s="36" t="s">
        <v>86</v>
      </c>
    </row>
    <row r="43" spans="2:3" ht="30" x14ac:dyDescent="0.25">
      <c r="B43" s="35" t="s">
        <v>87</v>
      </c>
      <c r="C43" s="36" t="s">
        <v>88</v>
      </c>
    </row>
    <row r="44" spans="2:3" ht="30" x14ac:dyDescent="0.25">
      <c r="B44" s="49" t="s">
        <v>89</v>
      </c>
      <c r="C44" s="36" t="s">
        <v>90</v>
      </c>
    </row>
    <row r="45" spans="2:3" ht="120" x14ac:dyDescent="0.25">
      <c r="B45" s="35" t="s">
        <v>91</v>
      </c>
      <c r="C45" s="36" t="s">
        <v>92</v>
      </c>
    </row>
    <row r="46" spans="2:3" ht="30" x14ac:dyDescent="0.25">
      <c r="B46" s="35" t="s">
        <v>93</v>
      </c>
      <c r="C46" s="50" t="s">
        <v>94</v>
      </c>
    </row>
  </sheetData>
  <mergeCells count="5">
    <mergeCell ref="B40:B41"/>
    <mergeCell ref="B9:B10"/>
    <mergeCell ref="B11:B12"/>
    <mergeCell ref="B13:B14"/>
    <mergeCell ref="B15:B16"/>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CB978FF-9F91-4931-91EE-AC8481223ACF}">
  <dimension ref="A1:AU116"/>
  <sheetViews>
    <sheetView zoomScaleNormal="100" workbookViewId="0">
      <selection activeCell="H10" sqref="H10"/>
    </sheetView>
  </sheetViews>
  <sheetFormatPr defaultRowHeight="15.75" x14ac:dyDescent="0.25"/>
  <cols>
    <col min="1" max="1" width="30.28515625" style="53" bestFit="1" customWidth="1"/>
    <col min="2" max="2" width="12.85546875" style="12" customWidth="1"/>
    <col min="3" max="3" width="52.42578125" style="12" customWidth="1"/>
    <col min="4" max="4" width="41.28515625" style="12" hidden="1" customWidth="1"/>
    <col min="5" max="5" width="33" style="12" hidden="1" customWidth="1"/>
    <col min="6" max="8" width="12.85546875" style="52" customWidth="1"/>
    <col min="9" max="9" width="12.5703125" style="52" customWidth="1"/>
    <col min="10" max="11" width="12.85546875" style="52" customWidth="1"/>
    <col min="12" max="12" width="12.85546875" style="53" customWidth="1"/>
    <col min="13" max="14" width="17.7109375" style="12" customWidth="1"/>
    <col min="15" max="15" width="43.28515625" style="12" customWidth="1"/>
    <col min="16" max="16" width="20.42578125" style="12" customWidth="1"/>
    <col min="17" max="17" width="31.5703125" style="12" customWidth="1"/>
    <col min="18" max="18" width="23" style="12" customWidth="1"/>
    <col min="19" max="19" width="26.42578125" style="12" customWidth="1"/>
    <col min="20" max="20" width="23.140625" style="12" customWidth="1"/>
    <col min="21" max="21" width="17.7109375" style="12" customWidth="1"/>
    <col min="22" max="23" width="19.140625" style="58" customWidth="1"/>
    <col min="24" max="25" width="16.140625" style="58" customWidth="1"/>
    <col min="26" max="27" width="14.85546875" style="12" customWidth="1"/>
    <col min="28" max="29" width="16.140625" style="12" customWidth="1"/>
    <col min="30" max="31" width="15.7109375" style="12" customWidth="1"/>
    <col min="32" max="33" width="18.5703125" style="58" customWidth="1"/>
    <col min="34" max="34" width="14.7109375" style="12" customWidth="1"/>
    <col min="35" max="35" width="15.28515625" style="12" customWidth="1"/>
    <col min="36" max="36" width="11.42578125" style="12" customWidth="1"/>
    <col min="37" max="37" width="10.85546875" style="12" customWidth="1"/>
    <col min="38" max="38" width="14.28515625" style="12" customWidth="1"/>
    <col min="39" max="39" width="24.85546875" style="12" customWidth="1"/>
    <col min="40" max="40" width="19.7109375" style="12" customWidth="1"/>
    <col min="41" max="41" width="27.140625" style="12" customWidth="1"/>
    <col min="42" max="42" width="27.140625" style="62" customWidth="1"/>
    <col min="43" max="43" width="25.28515625" style="12" bestFit="1" customWidth="1"/>
    <col min="44" max="44" width="10.85546875" style="12" bestFit="1" customWidth="1"/>
    <col min="45" max="45" width="10.85546875" style="12" customWidth="1"/>
    <col min="46" max="46" width="11.42578125" style="12" bestFit="1" customWidth="1"/>
    <col min="47" max="47" width="10.42578125" style="12" customWidth="1"/>
    <col min="48" max="16384" width="9.140625" style="12"/>
  </cols>
  <sheetData>
    <row r="1" spans="1:47" x14ac:dyDescent="0.25">
      <c r="A1" s="51" t="s">
        <v>95</v>
      </c>
    </row>
    <row r="2" spans="1:47" x14ac:dyDescent="0.25">
      <c r="F2" s="162" t="s">
        <v>96</v>
      </c>
      <c r="G2" s="162"/>
      <c r="H2" s="162"/>
      <c r="I2" s="162"/>
      <c r="J2" s="162"/>
      <c r="K2" s="162"/>
      <c r="L2" s="54"/>
      <c r="V2" s="161" t="s">
        <v>97</v>
      </c>
      <c r="W2" s="161"/>
      <c r="X2" s="161"/>
      <c r="Y2" s="161"/>
      <c r="Z2" s="161"/>
      <c r="AA2" s="161"/>
      <c r="AB2" s="161"/>
      <c r="AC2" s="161"/>
      <c r="AD2" s="161"/>
      <c r="AE2" s="161"/>
      <c r="AF2" s="161"/>
      <c r="AG2" s="120"/>
    </row>
    <row r="3" spans="1:47" s="17" customFormat="1" ht="110.25" x14ac:dyDescent="0.25">
      <c r="A3" s="151" t="s">
        <v>5</v>
      </c>
      <c r="B3" s="152" t="s">
        <v>98</v>
      </c>
      <c r="C3" s="152" t="s">
        <v>12</v>
      </c>
      <c r="D3" s="4" t="s">
        <v>15</v>
      </c>
      <c r="E3" s="3" t="s">
        <v>99</v>
      </c>
      <c r="F3" s="55" t="s">
        <v>100</v>
      </c>
      <c r="G3" s="55" t="s">
        <v>101</v>
      </c>
      <c r="H3" s="55" t="s">
        <v>102</v>
      </c>
      <c r="I3" s="55" t="s">
        <v>103</v>
      </c>
      <c r="J3" s="55" t="s">
        <v>104</v>
      </c>
      <c r="K3" s="55" t="s">
        <v>105</v>
      </c>
      <c r="L3" s="56" t="s">
        <v>31</v>
      </c>
      <c r="M3" s="4" t="s">
        <v>35</v>
      </c>
      <c r="N3" s="4" t="s">
        <v>37</v>
      </c>
      <c r="O3" s="153" t="s">
        <v>39</v>
      </c>
      <c r="P3" s="7" t="s">
        <v>106</v>
      </c>
      <c r="Q3" s="7" t="s">
        <v>43</v>
      </c>
      <c r="R3" s="7" t="s">
        <v>45</v>
      </c>
      <c r="S3" s="7" t="s">
        <v>48</v>
      </c>
      <c r="T3" s="7" t="s">
        <v>107</v>
      </c>
      <c r="U3" s="7" t="s">
        <v>108</v>
      </c>
      <c r="V3" s="119" t="s">
        <v>109</v>
      </c>
      <c r="W3" s="119" t="s">
        <v>110</v>
      </c>
      <c r="X3" s="119" t="s">
        <v>111</v>
      </c>
      <c r="Y3" s="119" t="s">
        <v>112</v>
      </c>
      <c r="Z3" s="57" t="s">
        <v>113</v>
      </c>
      <c r="AA3" s="57" t="s">
        <v>114</v>
      </c>
      <c r="AB3" s="57" t="s">
        <v>115</v>
      </c>
      <c r="AC3" s="57" t="s">
        <v>116</v>
      </c>
      <c r="AD3" s="57" t="s">
        <v>117</v>
      </c>
      <c r="AE3" s="57" t="s">
        <v>118</v>
      </c>
      <c r="AF3" s="119" t="s">
        <v>119</v>
      </c>
      <c r="AG3" s="119" t="s">
        <v>120</v>
      </c>
      <c r="AH3" s="5" t="s">
        <v>66</v>
      </c>
      <c r="AI3" s="5" t="s">
        <v>68</v>
      </c>
      <c r="AJ3" s="6" t="s">
        <v>70</v>
      </c>
      <c r="AK3" s="6" t="s">
        <v>72</v>
      </c>
      <c r="AL3" s="6" t="s">
        <v>74</v>
      </c>
      <c r="AM3" s="154" t="s">
        <v>121</v>
      </c>
      <c r="AN3" s="154" t="s">
        <v>122</v>
      </c>
      <c r="AO3" s="154" t="s">
        <v>123</v>
      </c>
      <c r="AP3" s="154" t="s">
        <v>82</v>
      </c>
      <c r="AQ3" s="151" t="s">
        <v>85</v>
      </c>
      <c r="AR3" s="17" t="s">
        <v>124</v>
      </c>
      <c r="AS3" s="17" t="s">
        <v>125</v>
      </c>
      <c r="AT3" s="17" t="s">
        <v>91</v>
      </c>
      <c r="AU3" s="17" t="s">
        <v>93</v>
      </c>
    </row>
    <row r="4" spans="1:47" ht="18.75" customHeight="1" x14ac:dyDescent="0.25">
      <c r="A4" s="9"/>
      <c r="B4" s="2" t="s">
        <v>126</v>
      </c>
      <c r="C4" s="2" t="s">
        <v>127</v>
      </c>
      <c r="D4" s="135" t="s">
        <v>128</v>
      </c>
      <c r="E4" s="2" t="s">
        <v>129</v>
      </c>
      <c r="F4" s="52">
        <v>792048.76481000404</v>
      </c>
      <c r="G4" s="58">
        <f>'[1]Master Detail Summary Sheet'!$DN$64</f>
        <v>41.738920000000007</v>
      </c>
      <c r="H4" s="52">
        <v>781927</v>
      </c>
      <c r="I4" s="58">
        <f>'[1]Master Detail Summary Sheet'!$DQ$64</f>
        <v>872.61306000000002</v>
      </c>
      <c r="J4" s="52">
        <v>489975.13943132502</v>
      </c>
      <c r="K4" s="58">
        <f>'[1]Master Detail Summary Sheet'!$DT$64</f>
        <v>898.68813</v>
      </c>
      <c r="L4" s="59">
        <f>SUM(F4:K4)</f>
        <v>2065763.944351329</v>
      </c>
      <c r="M4" s="2">
        <v>251</v>
      </c>
      <c r="N4" s="61" t="s">
        <v>130</v>
      </c>
      <c r="O4" s="2" t="s">
        <v>131</v>
      </c>
      <c r="P4" s="2"/>
      <c r="Q4" s="134" t="s">
        <v>132</v>
      </c>
      <c r="R4" s="2" t="s">
        <v>133</v>
      </c>
      <c r="S4" s="2" t="s">
        <v>134</v>
      </c>
      <c r="T4" s="2" t="s">
        <v>135</v>
      </c>
      <c r="U4" s="61" t="s">
        <v>136</v>
      </c>
      <c r="V4" s="118">
        <v>3200187</v>
      </c>
      <c r="W4" s="118">
        <v>437510</v>
      </c>
      <c r="X4" s="58">
        <f>[2]SCE!$AB$5</f>
        <v>1045134.2626236856</v>
      </c>
      <c r="Y4" s="58">
        <f>[2]SCE!$AD$5</f>
        <v>2146784.7148815962</v>
      </c>
      <c r="Z4" s="60"/>
      <c r="AA4" s="60"/>
      <c r="AB4" s="1"/>
      <c r="AC4" s="1"/>
      <c r="AF4" s="118">
        <v>3337425</v>
      </c>
      <c r="AG4" s="118">
        <v>125937</v>
      </c>
      <c r="AH4" s="2">
        <v>0</v>
      </c>
      <c r="AI4" s="2">
        <v>0</v>
      </c>
      <c r="AJ4" s="2">
        <v>0</v>
      </c>
      <c r="AK4" s="2">
        <v>0</v>
      </c>
      <c r="AL4" s="2">
        <v>0</v>
      </c>
      <c r="AM4" s="53">
        <v>10.65</v>
      </c>
      <c r="AN4" s="157" t="s">
        <v>542</v>
      </c>
      <c r="AO4" s="53" t="s">
        <v>137</v>
      </c>
      <c r="AP4" s="155">
        <v>1278</v>
      </c>
      <c r="AR4" s="12" t="s">
        <v>139</v>
      </c>
      <c r="AS4" s="12" t="s">
        <v>558</v>
      </c>
      <c r="AT4" s="12" t="s">
        <v>140</v>
      </c>
    </row>
    <row r="5" spans="1:47" x14ac:dyDescent="0.25">
      <c r="B5" s="12" t="s">
        <v>141</v>
      </c>
      <c r="C5" s="12" t="s">
        <v>142</v>
      </c>
      <c r="D5" s="134" t="s">
        <v>143</v>
      </c>
      <c r="E5" s="2" t="s">
        <v>129</v>
      </c>
      <c r="F5" s="52">
        <v>16828.651290000009</v>
      </c>
      <c r="H5" s="52">
        <v>60897.016799999998</v>
      </c>
      <c r="J5" s="52">
        <v>317077.83194</v>
      </c>
      <c r="L5" s="59">
        <f t="shared" ref="L5:L46" si="0">SUM(F5:K5)</f>
        <v>394803.50003</v>
      </c>
      <c r="M5" s="12">
        <v>256</v>
      </c>
      <c r="N5" s="61" t="s">
        <v>130</v>
      </c>
      <c r="O5" s="2" t="s">
        <v>131</v>
      </c>
      <c r="Q5" s="135" t="s">
        <v>144</v>
      </c>
      <c r="R5" s="2" t="s">
        <v>145</v>
      </c>
      <c r="S5" s="2" t="s">
        <v>146</v>
      </c>
      <c r="T5" s="2" t="s">
        <v>147</v>
      </c>
      <c r="U5" s="61" t="s">
        <v>136</v>
      </c>
      <c r="V5" s="118">
        <v>146823</v>
      </c>
      <c r="W5" s="118">
        <v>22806</v>
      </c>
      <c r="X5" s="58">
        <f>[2]SCE!$AB$9</f>
        <v>3792190.3838837459</v>
      </c>
      <c r="Y5" s="58">
        <f>[2]SCE!$AD$9</f>
        <v>690279.66118901968</v>
      </c>
      <c r="Z5" s="118">
        <v>6605</v>
      </c>
      <c r="AA5" s="118">
        <v>1024</v>
      </c>
      <c r="AB5" s="58"/>
      <c r="AC5" s="58"/>
      <c r="AD5" s="58"/>
      <c r="AE5" s="58"/>
      <c r="AF5" s="118">
        <v>46672</v>
      </c>
      <c r="AG5" s="118">
        <v>7191</v>
      </c>
      <c r="AH5" s="2">
        <v>0</v>
      </c>
      <c r="AI5" s="2">
        <v>0</v>
      </c>
      <c r="AJ5" s="2">
        <v>0</v>
      </c>
      <c r="AK5" s="2">
        <v>0</v>
      </c>
      <c r="AL5" s="2">
        <v>0</v>
      </c>
      <c r="AM5" s="53">
        <v>7.65</v>
      </c>
      <c r="AN5" s="157" t="s">
        <v>543</v>
      </c>
      <c r="AO5" s="53" t="s">
        <v>137</v>
      </c>
      <c r="AP5" s="156">
        <v>764</v>
      </c>
      <c r="AR5" s="12" t="s">
        <v>139</v>
      </c>
      <c r="AS5" s="12" t="s">
        <v>558</v>
      </c>
      <c r="AT5" s="12" t="s">
        <v>140</v>
      </c>
    </row>
    <row r="6" spans="1:47" x14ac:dyDescent="0.25">
      <c r="B6" s="12" t="s">
        <v>177</v>
      </c>
      <c r="C6" s="12" t="s">
        <v>178</v>
      </c>
      <c r="D6" s="12" t="s">
        <v>504</v>
      </c>
      <c r="E6" s="2" t="s">
        <v>153</v>
      </c>
      <c r="F6" s="122">
        <v>1912.2098900000001</v>
      </c>
      <c r="G6" s="122">
        <v>4151.4617099999996</v>
      </c>
      <c r="H6" s="122">
        <v>1171.33431</v>
      </c>
      <c r="I6" s="122">
        <v>5590.8810000000003</v>
      </c>
      <c r="J6" s="122">
        <v>447.91273999999999</v>
      </c>
      <c r="K6" s="122">
        <v>5949.893</v>
      </c>
      <c r="L6" s="59">
        <f t="shared" si="0"/>
        <v>19223.692650000001</v>
      </c>
      <c r="M6" s="12">
        <v>454</v>
      </c>
      <c r="N6" s="61" t="s">
        <v>130</v>
      </c>
      <c r="O6" s="12" t="s">
        <v>154</v>
      </c>
      <c r="Q6" s="12" t="s">
        <v>179</v>
      </c>
      <c r="R6" s="12" t="s">
        <v>180</v>
      </c>
      <c r="S6" s="133" t="s">
        <v>181</v>
      </c>
      <c r="U6" s="137" t="s">
        <v>182</v>
      </c>
      <c r="AH6" s="2"/>
      <c r="AI6" s="2"/>
      <c r="AM6" s="53">
        <v>0.05</v>
      </c>
      <c r="AN6" s="53" t="s">
        <v>138</v>
      </c>
      <c r="AO6" s="53" t="s">
        <v>138</v>
      </c>
      <c r="AP6" s="156">
        <v>10</v>
      </c>
      <c r="AR6" s="12" t="s">
        <v>139</v>
      </c>
      <c r="AS6" s="12" t="s">
        <v>558</v>
      </c>
      <c r="AT6" s="12" t="s">
        <v>140</v>
      </c>
    </row>
    <row r="7" spans="1:47" x14ac:dyDescent="0.25">
      <c r="B7" s="12" t="s">
        <v>183</v>
      </c>
      <c r="C7" s="12" t="s">
        <v>184</v>
      </c>
      <c r="D7" s="12" t="s">
        <v>505</v>
      </c>
      <c r="E7" s="2" t="s">
        <v>153</v>
      </c>
      <c r="F7" s="122">
        <v>291.36917000000005</v>
      </c>
      <c r="G7" s="122">
        <v>5237.6158299999997</v>
      </c>
      <c r="H7" s="122">
        <v>9.9999999999999995E-8</v>
      </c>
      <c r="I7" s="122">
        <v>5951.6010000000006</v>
      </c>
      <c r="J7" s="122">
        <v>2500</v>
      </c>
      <c r="K7" s="122">
        <v>5826.6910000000007</v>
      </c>
      <c r="L7" s="59">
        <f t="shared" si="0"/>
        <v>19807.277000100003</v>
      </c>
      <c r="M7" s="12">
        <v>217</v>
      </c>
      <c r="N7" s="61" t="s">
        <v>130</v>
      </c>
      <c r="O7" s="12" t="s">
        <v>162</v>
      </c>
      <c r="Q7" s="12" t="s">
        <v>185</v>
      </c>
      <c r="R7" s="12" t="s">
        <v>186</v>
      </c>
      <c r="S7" s="133" t="s">
        <v>187</v>
      </c>
      <c r="U7" s="137" t="s">
        <v>182</v>
      </c>
      <c r="AH7" s="2"/>
      <c r="AI7" s="2"/>
      <c r="AM7" s="53">
        <v>0.89</v>
      </c>
      <c r="AN7" s="53" t="s">
        <v>138</v>
      </c>
      <c r="AO7" s="53" t="s">
        <v>138</v>
      </c>
      <c r="AP7" s="156">
        <v>50</v>
      </c>
      <c r="AR7" s="12" t="s">
        <v>139</v>
      </c>
      <c r="AS7" s="12" t="s">
        <v>558</v>
      </c>
      <c r="AT7" s="12" t="s">
        <v>140</v>
      </c>
    </row>
    <row r="8" spans="1:47" x14ac:dyDescent="0.25">
      <c r="B8" s="12" t="s">
        <v>188</v>
      </c>
      <c r="C8" s="12" t="s">
        <v>189</v>
      </c>
      <c r="D8" s="12" t="s">
        <v>506</v>
      </c>
      <c r="E8" s="2" t="s">
        <v>153</v>
      </c>
      <c r="F8" s="122" t="s">
        <v>190</v>
      </c>
      <c r="G8" s="122">
        <v>1870.1603799999998</v>
      </c>
      <c r="H8" s="122" t="s">
        <v>190</v>
      </c>
      <c r="I8" s="122">
        <v>2360.2640000000001</v>
      </c>
      <c r="J8" s="122" t="s">
        <v>190</v>
      </c>
      <c r="K8" s="122">
        <v>3827.5919999999996</v>
      </c>
      <c r="L8" s="59">
        <f t="shared" si="0"/>
        <v>8058.01638</v>
      </c>
      <c r="M8" s="12">
        <v>459</v>
      </c>
      <c r="N8" s="61" t="s">
        <v>130</v>
      </c>
      <c r="O8" s="12" t="s">
        <v>162</v>
      </c>
      <c r="Q8" s="12" t="s">
        <v>191</v>
      </c>
      <c r="R8" s="12" t="s">
        <v>186</v>
      </c>
      <c r="S8" s="133" t="s">
        <v>187</v>
      </c>
      <c r="U8" s="137" t="s">
        <v>182</v>
      </c>
      <c r="AH8" s="2"/>
      <c r="AI8" s="2"/>
      <c r="AM8" s="53">
        <v>1.31</v>
      </c>
      <c r="AN8" s="53" t="s">
        <v>138</v>
      </c>
      <c r="AO8" s="53" t="s">
        <v>138</v>
      </c>
      <c r="AP8" s="156">
        <v>73</v>
      </c>
      <c r="AR8" s="12" t="s">
        <v>139</v>
      </c>
      <c r="AS8" s="12" t="s">
        <v>558</v>
      </c>
      <c r="AT8" s="12" t="s">
        <v>140</v>
      </c>
    </row>
    <row r="9" spans="1:47" x14ac:dyDescent="0.25">
      <c r="B9" s="12" t="s">
        <v>192</v>
      </c>
      <c r="C9" s="12" t="s">
        <v>193</v>
      </c>
      <c r="D9" s="12" t="s">
        <v>507</v>
      </c>
      <c r="E9" s="2" t="s">
        <v>153</v>
      </c>
      <c r="F9" s="122">
        <v>2084.4458699999996</v>
      </c>
      <c r="G9" s="122">
        <v>39.822770000000006</v>
      </c>
      <c r="H9" s="122">
        <v>3521.50513</v>
      </c>
      <c r="I9" s="122">
        <v>363</v>
      </c>
      <c r="J9" s="122">
        <v>12067.76269999999</v>
      </c>
      <c r="K9" s="122">
        <v>576</v>
      </c>
      <c r="L9" s="59">
        <f t="shared" si="0"/>
        <v>18652.536469999992</v>
      </c>
      <c r="M9" s="12">
        <v>469</v>
      </c>
      <c r="N9" s="61" t="s">
        <v>130</v>
      </c>
      <c r="O9" s="12" t="s">
        <v>193</v>
      </c>
      <c r="Q9" s="12" t="s">
        <v>194</v>
      </c>
      <c r="R9" s="12" t="s">
        <v>195</v>
      </c>
      <c r="S9" s="133" t="s">
        <v>196</v>
      </c>
      <c r="U9" s="137" t="s">
        <v>197</v>
      </c>
      <c r="AH9" s="2"/>
      <c r="AI9" s="2"/>
      <c r="AM9" s="53">
        <v>67.28</v>
      </c>
      <c r="AN9" s="53" t="s">
        <v>138</v>
      </c>
      <c r="AO9" s="53" t="s">
        <v>138</v>
      </c>
      <c r="AP9" s="155">
        <v>5490</v>
      </c>
      <c r="AR9" s="12" t="s">
        <v>139</v>
      </c>
      <c r="AS9" s="12" t="s">
        <v>558</v>
      </c>
      <c r="AT9" s="12" t="s">
        <v>140</v>
      </c>
    </row>
    <row r="10" spans="1:47" x14ac:dyDescent="0.25">
      <c r="B10" s="12" t="s">
        <v>198</v>
      </c>
      <c r="C10" s="12" t="s">
        <v>199</v>
      </c>
      <c r="D10" s="12" t="s">
        <v>511</v>
      </c>
      <c r="E10" s="2" t="s">
        <v>153</v>
      </c>
      <c r="F10" s="122">
        <v>257.84793000000002</v>
      </c>
      <c r="G10" s="122">
        <v>3192.7133299999996</v>
      </c>
      <c r="H10" s="122">
        <v>131</v>
      </c>
      <c r="I10" s="122">
        <v>4664.8230000000003</v>
      </c>
      <c r="J10" s="122">
        <v>0</v>
      </c>
      <c r="K10" s="122">
        <v>4664.8230000000003</v>
      </c>
      <c r="L10" s="59">
        <f t="shared" si="0"/>
        <v>12911.207259999999</v>
      </c>
      <c r="M10" s="12">
        <v>492</v>
      </c>
      <c r="N10" s="61" t="s">
        <v>130</v>
      </c>
      <c r="O10" s="12" t="s">
        <v>154</v>
      </c>
      <c r="Q10" s="12" t="s">
        <v>200</v>
      </c>
      <c r="R10" s="12" t="s">
        <v>180</v>
      </c>
      <c r="S10" s="133" t="s">
        <v>181</v>
      </c>
      <c r="U10" s="137" t="s">
        <v>182</v>
      </c>
      <c r="AH10" s="2"/>
      <c r="AI10" s="2"/>
      <c r="AM10" s="53" t="s">
        <v>138</v>
      </c>
      <c r="AN10" s="53" t="s">
        <v>138</v>
      </c>
      <c r="AO10" s="53" t="s">
        <v>138</v>
      </c>
      <c r="AP10" s="156" t="s">
        <v>201</v>
      </c>
      <c r="AR10" s="12" t="s">
        <v>139</v>
      </c>
      <c r="AS10" s="12" t="s">
        <v>558</v>
      </c>
      <c r="AT10" s="12" t="s">
        <v>140</v>
      </c>
    </row>
    <row r="11" spans="1:47" x14ac:dyDescent="0.25">
      <c r="B11" s="12" t="s">
        <v>202</v>
      </c>
      <c r="C11" s="12" t="s">
        <v>203</v>
      </c>
      <c r="D11" s="12" t="s">
        <v>508</v>
      </c>
      <c r="E11" s="2" t="s">
        <v>129</v>
      </c>
      <c r="F11" s="122">
        <v>837.28495999999996</v>
      </c>
      <c r="G11" s="122">
        <v>12.785789999999999</v>
      </c>
      <c r="H11" s="122">
        <v>0</v>
      </c>
      <c r="I11" s="122">
        <v>0</v>
      </c>
      <c r="J11" s="122">
        <v>0</v>
      </c>
      <c r="K11" s="122">
        <v>0</v>
      </c>
      <c r="L11" s="59">
        <f t="shared" si="0"/>
        <v>850.07074999999998</v>
      </c>
      <c r="M11" s="12">
        <v>262</v>
      </c>
      <c r="N11" s="61" t="s">
        <v>130</v>
      </c>
      <c r="O11" s="12" t="s">
        <v>204</v>
      </c>
      <c r="Q11" s="12" t="s">
        <v>205</v>
      </c>
      <c r="R11" s="2" t="s">
        <v>206</v>
      </c>
      <c r="S11" s="2" t="s">
        <v>138</v>
      </c>
      <c r="T11" s="2"/>
      <c r="U11" s="61" t="s">
        <v>136</v>
      </c>
      <c r="AH11" s="2"/>
      <c r="AI11" s="2"/>
      <c r="AM11" s="53" t="s">
        <v>138</v>
      </c>
      <c r="AN11" s="53" t="s">
        <v>138</v>
      </c>
      <c r="AO11" s="53" t="s">
        <v>138</v>
      </c>
      <c r="AP11" s="156" t="s">
        <v>138</v>
      </c>
      <c r="AR11" s="12" t="s">
        <v>139</v>
      </c>
      <c r="AS11" s="12" t="s">
        <v>558</v>
      </c>
      <c r="AT11" s="12" t="s">
        <v>140</v>
      </c>
    </row>
    <row r="12" spans="1:47" x14ac:dyDescent="0.25">
      <c r="B12" s="12" t="s">
        <v>207</v>
      </c>
      <c r="C12" s="12" t="s">
        <v>208</v>
      </c>
      <c r="D12" s="12" t="s">
        <v>509</v>
      </c>
      <c r="E12" s="2" t="s">
        <v>129</v>
      </c>
      <c r="F12" s="122">
        <v>1525.9409699999997</v>
      </c>
      <c r="G12" s="122">
        <v>0</v>
      </c>
      <c r="H12" s="122">
        <v>2629.3675200000002</v>
      </c>
      <c r="I12" s="122">
        <v>0</v>
      </c>
      <c r="J12" s="122">
        <v>7200.7925099999902</v>
      </c>
      <c r="K12" s="122">
        <v>0</v>
      </c>
      <c r="L12" s="59">
        <f t="shared" si="0"/>
        <v>11356.10099999999</v>
      </c>
      <c r="M12" s="12">
        <v>271</v>
      </c>
      <c r="N12" s="61" t="s">
        <v>130</v>
      </c>
      <c r="O12" s="12" t="s">
        <v>158</v>
      </c>
      <c r="Q12" s="12" t="s">
        <v>209</v>
      </c>
      <c r="R12" s="2" t="s">
        <v>210</v>
      </c>
      <c r="S12" s="2" t="s">
        <v>211</v>
      </c>
      <c r="T12" s="2"/>
      <c r="U12" s="61" t="s">
        <v>136</v>
      </c>
      <c r="AH12" s="2"/>
      <c r="AI12" s="2"/>
      <c r="AM12" s="53">
        <v>31.42</v>
      </c>
      <c r="AN12" s="12" t="s">
        <v>213</v>
      </c>
      <c r="AO12" s="53">
        <v>31.42</v>
      </c>
      <c r="AP12" s="155">
        <v>2830</v>
      </c>
      <c r="AR12" s="12" t="s">
        <v>139</v>
      </c>
      <c r="AS12" s="12" t="s">
        <v>558</v>
      </c>
      <c r="AT12" s="12" t="s">
        <v>140</v>
      </c>
    </row>
    <row r="13" spans="1:47" x14ac:dyDescent="0.25">
      <c r="B13" s="12" t="s">
        <v>212</v>
      </c>
      <c r="C13" s="12" t="s">
        <v>213</v>
      </c>
      <c r="D13" s="12" t="s">
        <v>510</v>
      </c>
      <c r="E13" s="2" t="s">
        <v>129</v>
      </c>
      <c r="F13" s="122">
        <v>5539.9425699999993</v>
      </c>
      <c r="G13" s="122">
        <v>2904.4552999999996</v>
      </c>
      <c r="H13" s="122">
        <v>558.52710000000002</v>
      </c>
      <c r="I13" s="122">
        <v>1609.3015499999992</v>
      </c>
      <c r="J13" s="122">
        <v>0</v>
      </c>
      <c r="K13" s="122">
        <v>1676.5648600000002</v>
      </c>
      <c r="L13" s="59">
        <f t="shared" si="0"/>
        <v>12288.791379999997</v>
      </c>
      <c r="M13" s="12">
        <v>273</v>
      </c>
      <c r="N13" s="61" t="s">
        <v>130</v>
      </c>
      <c r="O13" s="12" t="s">
        <v>158</v>
      </c>
      <c r="Q13" s="12" t="s">
        <v>214</v>
      </c>
      <c r="R13" s="2" t="s">
        <v>210</v>
      </c>
      <c r="S13" s="2" t="s">
        <v>211</v>
      </c>
      <c r="T13" s="2"/>
      <c r="U13" s="61" t="s">
        <v>136</v>
      </c>
      <c r="AH13" s="2"/>
      <c r="AI13" s="2"/>
      <c r="AM13" s="53">
        <v>31.42</v>
      </c>
      <c r="AN13" s="12" t="s">
        <v>208</v>
      </c>
      <c r="AO13" s="53">
        <v>31.42</v>
      </c>
      <c r="AP13" s="156" t="s">
        <v>138</v>
      </c>
      <c r="AR13" s="12" t="s">
        <v>139</v>
      </c>
      <c r="AS13" s="12" t="s">
        <v>558</v>
      </c>
      <c r="AT13" s="12" t="s">
        <v>140</v>
      </c>
    </row>
    <row r="14" spans="1:47" x14ac:dyDescent="0.25">
      <c r="B14" s="12" t="s">
        <v>215</v>
      </c>
      <c r="C14" s="12" t="s">
        <v>216</v>
      </c>
      <c r="D14" s="12" t="s">
        <v>512</v>
      </c>
      <c r="E14" s="2" t="s">
        <v>129</v>
      </c>
      <c r="F14" s="122" t="s">
        <v>190</v>
      </c>
      <c r="G14" s="122">
        <v>1038.5177200000001</v>
      </c>
      <c r="H14" s="122" t="s">
        <v>190</v>
      </c>
      <c r="I14" s="122">
        <v>412.5</v>
      </c>
      <c r="J14" s="122" t="s">
        <v>190</v>
      </c>
      <c r="K14" s="122">
        <v>0</v>
      </c>
      <c r="L14" s="59">
        <f t="shared" si="0"/>
        <v>1451.0177200000001</v>
      </c>
      <c r="M14" s="12">
        <v>470</v>
      </c>
      <c r="N14" s="61" t="s">
        <v>130</v>
      </c>
      <c r="O14" s="12" t="s">
        <v>217</v>
      </c>
      <c r="Q14" s="12" t="s">
        <v>218</v>
      </c>
      <c r="R14" s="136" t="s">
        <v>219</v>
      </c>
      <c r="S14" s="2" t="s">
        <v>220</v>
      </c>
      <c r="U14" s="61" t="s">
        <v>221</v>
      </c>
      <c r="AH14" s="2"/>
      <c r="AI14" s="2"/>
      <c r="AM14" s="53" t="s">
        <v>138</v>
      </c>
      <c r="AN14" s="53" t="s">
        <v>138</v>
      </c>
      <c r="AO14" s="53" t="s">
        <v>138</v>
      </c>
      <c r="AP14" s="156" t="s">
        <v>138</v>
      </c>
      <c r="AR14" s="12" t="s">
        <v>139</v>
      </c>
      <c r="AS14" s="12" t="s">
        <v>558</v>
      </c>
      <c r="AT14" s="12" t="s">
        <v>140</v>
      </c>
    </row>
    <row r="15" spans="1:47" x14ac:dyDescent="0.25">
      <c r="B15" s="12" t="s">
        <v>222</v>
      </c>
      <c r="C15" s="12" t="s">
        <v>223</v>
      </c>
      <c r="D15" s="12" t="s">
        <v>513</v>
      </c>
      <c r="E15" s="2" t="s">
        <v>129</v>
      </c>
      <c r="F15" s="122">
        <v>13554.327549999971</v>
      </c>
      <c r="G15" s="122" t="s">
        <v>190</v>
      </c>
      <c r="H15" s="122">
        <v>17483.540990000001</v>
      </c>
      <c r="I15" s="122" t="s">
        <v>190</v>
      </c>
      <c r="J15" s="122">
        <v>10569.516730000001</v>
      </c>
      <c r="K15" s="122" t="s">
        <v>190</v>
      </c>
      <c r="L15" s="59">
        <f t="shared" si="0"/>
        <v>41607.385269999977</v>
      </c>
      <c r="M15" s="12">
        <v>258</v>
      </c>
      <c r="N15" s="61" t="s">
        <v>130</v>
      </c>
      <c r="O15" s="12" t="s">
        <v>131</v>
      </c>
      <c r="Q15" s="12" t="s">
        <v>224</v>
      </c>
      <c r="R15" s="2" t="s">
        <v>225</v>
      </c>
      <c r="S15" s="2" t="s">
        <v>226</v>
      </c>
      <c r="T15" s="2"/>
      <c r="U15" s="61" t="s">
        <v>136</v>
      </c>
      <c r="AH15" s="2"/>
      <c r="AI15" s="2"/>
      <c r="AM15" s="53">
        <v>10.18</v>
      </c>
      <c r="AN15" s="53" t="s">
        <v>138</v>
      </c>
      <c r="AO15" s="53" t="s">
        <v>138</v>
      </c>
      <c r="AP15" s="155">
        <v>2337</v>
      </c>
      <c r="AR15" s="12" t="s">
        <v>139</v>
      </c>
      <c r="AS15" s="12" t="s">
        <v>558</v>
      </c>
      <c r="AT15" s="12" t="s">
        <v>140</v>
      </c>
    </row>
    <row r="16" spans="1:47" x14ac:dyDescent="0.25">
      <c r="B16" s="12" t="s">
        <v>227</v>
      </c>
      <c r="C16" s="12" t="s">
        <v>228</v>
      </c>
      <c r="D16" s="12" t="s">
        <v>514</v>
      </c>
      <c r="E16" s="2" t="s">
        <v>129</v>
      </c>
      <c r="F16" s="122">
        <v>1328.3821899999996</v>
      </c>
      <c r="G16" s="122">
        <v>1241.5845399999998</v>
      </c>
      <c r="H16" s="122">
        <v>4338.2195099999999</v>
      </c>
      <c r="I16" s="122">
        <v>4009.3694100000002</v>
      </c>
      <c r="J16" s="122">
        <v>4376.3477700000003</v>
      </c>
      <c r="K16" s="122">
        <v>4122.7720299999992</v>
      </c>
      <c r="L16" s="59">
        <f t="shared" si="0"/>
        <v>19416.675449999999</v>
      </c>
      <c r="M16" s="12">
        <v>263</v>
      </c>
      <c r="N16" s="61" t="s">
        <v>130</v>
      </c>
      <c r="O16" s="12" t="s">
        <v>228</v>
      </c>
      <c r="Q16" s="12" t="s">
        <v>229</v>
      </c>
      <c r="R16" s="2" t="s">
        <v>230</v>
      </c>
      <c r="S16" s="2" t="s">
        <v>231</v>
      </c>
      <c r="T16" s="2"/>
      <c r="U16" s="61" t="s">
        <v>136</v>
      </c>
      <c r="AH16" s="2"/>
      <c r="AI16" s="2"/>
      <c r="AM16" s="53">
        <v>3.3</v>
      </c>
      <c r="AN16" s="53" t="s">
        <v>148</v>
      </c>
      <c r="AO16" s="53">
        <v>10.65</v>
      </c>
      <c r="AP16" s="156">
        <v>315</v>
      </c>
      <c r="AR16" s="12" t="s">
        <v>139</v>
      </c>
      <c r="AS16" s="12" t="s">
        <v>558</v>
      </c>
      <c r="AT16" s="12" t="s">
        <v>140</v>
      </c>
    </row>
    <row r="17" spans="2:46" x14ac:dyDescent="0.25">
      <c r="B17" s="12" t="s">
        <v>232</v>
      </c>
      <c r="C17" s="12" t="s">
        <v>233</v>
      </c>
      <c r="D17" s="12" t="s">
        <v>515</v>
      </c>
      <c r="E17" s="2" t="s">
        <v>129</v>
      </c>
      <c r="F17" s="122">
        <v>57.248840000000001</v>
      </c>
      <c r="G17" s="122">
        <v>0</v>
      </c>
      <c r="H17" s="122">
        <v>0</v>
      </c>
      <c r="I17" s="122">
        <v>0</v>
      </c>
      <c r="J17" s="122">
        <v>0</v>
      </c>
      <c r="K17" s="122">
        <v>0</v>
      </c>
      <c r="L17" s="59">
        <f t="shared" si="0"/>
        <v>57.248840000000001</v>
      </c>
      <c r="M17" s="12">
        <v>277</v>
      </c>
      <c r="N17" s="61" t="s">
        <v>130</v>
      </c>
      <c r="O17" s="12" t="s">
        <v>233</v>
      </c>
      <c r="Q17" s="12" t="s">
        <v>234</v>
      </c>
      <c r="R17" s="2" t="s">
        <v>210</v>
      </c>
      <c r="S17" s="2" t="s">
        <v>138</v>
      </c>
      <c r="T17" s="2"/>
      <c r="U17" s="61" t="s">
        <v>136</v>
      </c>
      <c r="AH17" s="2"/>
      <c r="AI17" s="2"/>
      <c r="AM17" s="53" t="s">
        <v>138</v>
      </c>
      <c r="AN17" s="53" t="s">
        <v>138</v>
      </c>
      <c r="AO17" s="53" t="s">
        <v>138</v>
      </c>
      <c r="AP17" s="156" t="s">
        <v>138</v>
      </c>
      <c r="AR17" s="12" t="s">
        <v>139</v>
      </c>
      <c r="AS17" s="12" t="s">
        <v>558</v>
      </c>
      <c r="AT17" s="12" t="s">
        <v>140</v>
      </c>
    </row>
    <row r="18" spans="2:46" x14ac:dyDescent="0.25">
      <c r="B18" s="12" t="s">
        <v>235</v>
      </c>
      <c r="C18" s="12" t="s">
        <v>236</v>
      </c>
      <c r="D18" s="12" t="s">
        <v>516</v>
      </c>
      <c r="E18" s="2" t="s">
        <v>129</v>
      </c>
      <c r="F18" s="122">
        <v>64.457429999999974</v>
      </c>
      <c r="G18" s="122" t="s">
        <v>190</v>
      </c>
      <c r="H18" s="122">
        <v>170.80975000000001</v>
      </c>
      <c r="I18" s="122" t="s">
        <v>190</v>
      </c>
      <c r="J18" s="122">
        <v>244.19494</v>
      </c>
      <c r="K18" s="122" t="s">
        <v>190</v>
      </c>
      <c r="L18" s="59">
        <f t="shared" si="0"/>
        <v>479.46212000000003</v>
      </c>
      <c r="M18" s="12">
        <v>254</v>
      </c>
      <c r="N18" s="61" t="s">
        <v>130</v>
      </c>
      <c r="O18" s="12" t="s">
        <v>236</v>
      </c>
      <c r="Q18" s="12" t="s">
        <v>237</v>
      </c>
      <c r="R18" s="2" t="s">
        <v>238</v>
      </c>
      <c r="S18" s="2" t="s">
        <v>239</v>
      </c>
      <c r="T18" s="2"/>
      <c r="U18" s="61" t="s">
        <v>136</v>
      </c>
      <c r="AH18" s="2"/>
      <c r="AI18" s="2"/>
      <c r="AM18" s="53">
        <v>14.6</v>
      </c>
      <c r="AN18" s="53" t="s">
        <v>138</v>
      </c>
      <c r="AO18" s="53" t="s">
        <v>138</v>
      </c>
      <c r="AP18" s="155">
        <v>18358</v>
      </c>
      <c r="AR18" s="12" t="s">
        <v>139</v>
      </c>
      <c r="AS18" s="12" t="s">
        <v>558</v>
      </c>
      <c r="AT18" s="12" t="s">
        <v>140</v>
      </c>
    </row>
    <row r="19" spans="2:46" x14ac:dyDescent="0.25">
      <c r="B19" s="12" t="s">
        <v>240</v>
      </c>
      <c r="C19" s="12" t="s">
        <v>241</v>
      </c>
      <c r="D19" s="12" t="s">
        <v>517</v>
      </c>
      <c r="E19" s="2" t="s">
        <v>129</v>
      </c>
      <c r="F19" s="122">
        <v>18226.42511</v>
      </c>
      <c r="G19" s="122">
        <v>0</v>
      </c>
      <c r="H19" s="122">
        <v>30163.817719999999</v>
      </c>
      <c r="I19" s="122">
        <v>175</v>
      </c>
      <c r="J19" s="122">
        <v>40090.140059999998</v>
      </c>
      <c r="K19" s="122">
        <v>250</v>
      </c>
      <c r="L19" s="59">
        <f t="shared" si="0"/>
        <v>88905.382890000008</v>
      </c>
      <c r="M19" s="12">
        <v>474</v>
      </c>
      <c r="N19" s="61" t="s">
        <v>130</v>
      </c>
      <c r="O19" s="12" t="s">
        <v>131</v>
      </c>
      <c r="Q19" s="12" t="s">
        <v>243</v>
      </c>
      <c r="R19" s="2" t="s">
        <v>244</v>
      </c>
      <c r="S19" s="2" t="s">
        <v>245</v>
      </c>
      <c r="T19" s="2"/>
      <c r="U19" s="61" t="s">
        <v>136</v>
      </c>
      <c r="AH19" s="2"/>
      <c r="AI19" s="2"/>
      <c r="AM19" s="53">
        <v>250.65</v>
      </c>
      <c r="AN19" s="157" t="s">
        <v>142</v>
      </c>
      <c r="AO19" s="53">
        <v>7.65</v>
      </c>
      <c r="AP19" s="155">
        <v>20151</v>
      </c>
      <c r="AR19" s="12" t="s">
        <v>139</v>
      </c>
      <c r="AS19" s="12" t="s">
        <v>558</v>
      </c>
      <c r="AT19" s="12" t="s">
        <v>140</v>
      </c>
    </row>
    <row r="20" spans="2:46" x14ac:dyDescent="0.25">
      <c r="B20" s="12" t="s">
        <v>246</v>
      </c>
      <c r="C20" s="12" t="s">
        <v>247</v>
      </c>
      <c r="D20" s="12" t="s">
        <v>518</v>
      </c>
      <c r="E20" s="2" t="s">
        <v>129</v>
      </c>
      <c r="F20" s="122">
        <v>405.90559000000002</v>
      </c>
      <c r="G20" s="122">
        <v>4.0372199999999996</v>
      </c>
      <c r="H20" s="122">
        <v>5714.3415000000005</v>
      </c>
      <c r="I20" s="122">
        <v>175</v>
      </c>
      <c r="J20" s="122">
        <v>5705.9301499999992</v>
      </c>
      <c r="K20" s="122">
        <v>250</v>
      </c>
      <c r="L20" s="59">
        <f t="shared" si="0"/>
        <v>12255.214459999999</v>
      </c>
      <c r="M20" s="12">
        <v>474</v>
      </c>
      <c r="N20" s="61" t="s">
        <v>130</v>
      </c>
      <c r="O20" s="12" t="s">
        <v>131</v>
      </c>
      <c r="Q20" s="12" t="s">
        <v>248</v>
      </c>
      <c r="R20" s="2" t="s">
        <v>244</v>
      </c>
      <c r="S20" s="2" t="s">
        <v>245</v>
      </c>
      <c r="T20" s="2"/>
      <c r="U20" s="61" t="s">
        <v>136</v>
      </c>
      <c r="AH20" s="2"/>
      <c r="AI20" s="2"/>
      <c r="AM20" s="53">
        <v>250.65</v>
      </c>
      <c r="AN20" s="157" t="s">
        <v>142</v>
      </c>
      <c r="AO20" s="53">
        <v>7.65</v>
      </c>
      <c r="AP20" s="155">
        <v>20151</v>
      </c>
      <c r="AR20" s="12" t="s">
        <v>139</v>
      </c>
      <c r="AS20" s="12" t="s">
        <v>558</v>
      </c>
      <c r="AT20" s="12" t="s">
        <v>140</v>
      </c>
    </row>
    <row r="21" spans="2:46" x14ac:dyDescent="0.25">
      <c r="B21" s="12" t="s">
        <v>249</v>
      </c>
      <c r="C21" s="12" t="s">
        <v>250</v>
      </c>
      <c r="D21" s="12" t="s">
        <v>519</v>
      </c>
      <c r="E21" s="2" t="s">
        <v>149</v>
      </c>
      <c r="F21" s="122">
        <v>67645.881789999999</v>
      </c>
      <c r="G21" s="122">
        <v>78711.098569999973</v>
      </c>
      <c r="H21" s="122">
        <v>116392.98503000001</v>
      </c>
      <c r="I21" s="122">
        <v>113845.38779999988</v>
      </c>
      <c r="J21" s="122">
        <v>113200.73794999988</v>
      </c>
      <c r="K21" s="122">
        <v>116157.2534099999</v>
      </c>
      <c r="L21" s="59">
        <f t="shared" si="0"/>
        <v>605953.34454999969</v>
      </c>
      <c r="M21" s="12">
        <v>282</v>
      </c>
      <c r="N21" s="61" t="s">
        <v>130</v>
      </c>
      <c r="O21" s="12" t="s">
        <v>251</v>
      </c>
      <c r="Q21" s="12" t="s">
        <v>252</v>
      </c>
      <c r="R21" s="133" t="s">
        <v>253</v>
      </c>
      <c r="S21" s="133" t="s">
        <v>254</v>
      </c>
      <c r="U21" s="61" t="s">
        <v>221</v>
      </c>
      <c r="AH21" s="2"/>
      <c r="AI21" s="2"/>
      <c r="AM21" s="53">
        <v>7.04</v>
      </c>
      <c r="AN21" s="53" t="s">
        <v>138</v>
      </c>
      <c r="AO21" s="53">
        <v>7.04</v>
      </c>
      <c r="AP21" s="156">
        <v>800</v>
      </c>
      <c r="AR21" s="12" t="s">
        <v>139</v>
      </c>
      <c r="AS21" s="12" t="s">
        <v>558</v>
      </c>
      <c r="AT21" s="12" t="s">
        <v>140</v>
      </c>
    </row>
    <row r="22" spans="2:46" x14ac:dyDescent="0.25">
      <c r="B22" s="12" t="s">
        <v>256</v>
      </c>
      <c r="C22" s="12" t="s">
        <v>255</v>
      </c>
      <c r="D22" s="12" t="s">
        <v>520</v>
      </c>
      <c r="E22" s="2" t="s">
        <v>149</v>
      </c>
      <c r="F22" s="122" t="s">
        <v>190</v>
      </c>
      <c r="G22" s="122">
        <v>2502.9477199999997</v>
      </c>
      <c r="H22" s="122" t="s">
        <v>190</v>
      </c>
      <c r="I22" s="122">
        <v>0</v>
      </c>
      <c r="J22" s="122" t="s">
        <v>190</v>
      </c>
      <c r="K22" s="122">
        <v>0</v>
      </c>
      <c r="L22" s="59">
        <f t="shared" si="0"/>
        <v>2502.9477199999997</v>
      </c>
      <c r="M22" s="12">
        <v>282</v>
      </c>
      <c r="N22" s="61" t="s">
        <v>130</v>
      </c>
      <c r="O22" s="12" t="s">
        <v>251</v>
      </c>
      <c r="Q22" s="12" t="s">
        <v>257</v>
      </c>
      <c r="R22" s="133" t="s">
        <v>253</v>
      </c>
      <c r="S22" s="133" t="s">
        <v>254</v>
      </c>
      <c r="U22" s="61" t="s">
        <v>221</v>
      </c>
      <c r="AH22" s="2"/>
      <c r="AI22" s="2"/>
      <c r="AM22" s="53">
        <v>7.04</v>
      </c>
      <c r="AN22" s="53" t="s">
        <v>138</v>
      </c>
      <c r="AO22" s="53">
        <v>7.04</v>
      </c>
      <c r="AP22" s="156">
        <v>800</v>
      </c>
      <c r="AR22" s="12" t="s">
        <v>139</v>
      </c>
      <c r="AS22" s="12" t="s">
        <v>558</v>
      </c>
      <c r="AT22" s="12" t="s">
        <v>140</v>
      </c>
    </row>
    <row r="23" spans="2:46" x14ac:dyDescent="0.25">
      <c r="B23" s="12" t="s">
        <v>258</v>
      </c>
      <c r="C23" s="12" t="s">
        <v>259</v>
      </c>
      <c r="D23" s="12" t="s">
        <v>521</v>
      </c>
      <c r="E23" s="2" t="s">
        <v>149</v>
      </c>
      <c r="F23" s="122">
        <v>16465.064530000018</v>
      </c>
      <c r="G23" s="122">
        <v>6572.8667700000005</v>
      </c>
      <c r="H23" s="122">
        <v>20270.355039999988</v>
      </c>
      <c r="I23" s="122">
        <v>8447.2546599999987</v>
      </c>
      <c r="J23" s="122">
        <v>21789.518060000002</v>
      </c>
      <c r="K23" s="122">
        <v>9681.4998799999994</v>
      </c>
      <c r="L23" s="59">
        <f t="shared" si="0"/>
        <v>83226.558940000003</v>
      </c>
      <c r="M23" s="12">
        <v>289</v>
      </c>
      <c r="N23" s="61" t="s">
        <v>130</v>
      </c>
      <c r="O23" s="12" t="s">
        <v>251</v>
      </c>
      <c r="Q23" s="12" t="s">
        <v>260</v>
      </c>
      <c r="R23" s="133" t="s">
        <v>253</v>
      </c>
      <c r="S23" s="133" t="s">
        <v>261</v>
      </c>
      <c r="U23" s="61" t="s">
        <v>221</v>
      </c>
      <c r="AH23" s="2"/>
      <c r="AI23" s="2"/>
      <c r="AM23" s="53">
        <v>2.4500000000000002</v>
      </c>
      <c r="AN23" s="53" t="s">
        <v>138</v>
      </c>
      <c r="AO23" s="53">
        <v>1.51</v>
      </c>
      <c r="AP23" s="156">
        <v>188</v>
      </c>
      <c r="AR23" s="12" t="s">
        <v>139</v>
      </c>
      <c r="AS23" s="12" t="s">
        <v>558</v>
      </c>
      <c r="AT23" s="12" t="s">
        <v>140</v>
      </c>
    </row>
    <row r="24" spans="2:46" x14ac:dyDescent="0.25">
      <c r="B24" s="12" t="s">
        <v>263</v>
      </c>
      <c r="C24" s="12" t="s">
        <v>262</v>
      </c>
      <c r="D24" s="12" t="s">
        <v>522</v>
      </c>
      <c r="E24" s="2" t="s">
        <v>149</v>
      </c>
      <c r="F24" s="122">
        <v>0</v>
      </c>
      <c r="G24" s="122">
        <v>16781.38162</v>
      </c>
      <c r="H24" s="122">
        <v>329.47376000000003</v>
      </c>
      <c r="I24" s="122">
        <v>11438.246130000001</v>
      </c>
      <c r="J24" s="122">
        <v>332.03474999999906</v>
      </c>
      <c r="K24" s="122">
        <v>11508.320270000002</v>
      </c>
      <c r="L24" s="59">
        <f t="shared" si="0"/>
        <v>40389.456530000003</v>
      </c>
      <c r="M24" s="12">
        <v>289</v>
      </c>
      <c r="N24" s="61" t="s">
        <v>130</v>
      </c>
      <c r="O24" s="12" t="s">
        <v>251</v>
      </c>
      <c r="Q24" s="12" t="s">
        <v>264</v>
      </c>
      <c r="R24" s="133" t="s">
        <v>253</v>
      </c>
      <c r="S24" s="133" t="s">
        <v>261</v>
      </c>
      <c r="U24" s="61" t="s">
        <v>221</v>
      </c>
      <c r="AH24" s="2"/>
      <c r="AI24" s="2"/>
      <c r="AM24" s="53">
        <v>1.51</v>
      </c>
      <c r="AN24" s="53" t="s">
        <v>138</v>
      </c>
      <c r="AO24" s="53">
        <v>2.4500000000000002</v>
      </c>
      <c r="AP24" s="156">
        <v>188</v>
      </c>
      <c r="AR24" s="12" t="s">
        <v>139</v>
      </c>
      <c r="AS24" s="12" t="s">
        <v>558</v>
      </c>
      <c r="AT24" s="12" t="s">
        <v>140</v>
      </c>
    </row>
    <row r="25" spans="2:46" x14ac:dyDescent="0.25">
      <c r="B25" s="12" t="s">
        <v>265</v>
      </c>
      <c r="C25" s="12" t="s">
        <v>266</v>
      </c>
      <c r="D25" s="12" t="s">
        <v>523</v>
      </c>
      <c r="E25" s="2" t="s">
        <v>149</v>
      </c>
      <c r="F25" s="122" t="s">
        <v>190</v>
      </c>
      <c r="G25" s="122">
        <v>575.1341799999999</v>
      </c>
      <c r="H25" s="122" t="s">
        <v>190</v>
      </c>
      <c r="I25" s="122">
        <v>475.14614</v>
      </c>
      <c r="J25" s="122" t="s">
        <v>190</v>
      </c>
      <c r="K25" s="122">
        <v>475.83121</v>
      </c>
      <c r="L25" s="59">
        <f t="shared" si="0"/>
        <v>1526.1115299999999</v>
      </c>
      <c r="M25" s="12">
        <v>297</v>
      </c>
      <c r="N25" s="61" t="s">
        <v>130</v>
      </c>
      <c r="O25" s="12" t="s">
        <v>267</v>
      </c>
      <c r="Q25" s="12" t="s">
        <v>268</v>
      </c>
      <c r="R25" s="133" t="s">
        <v>269</v>
      </c>
      <c r="S25" s="133" t="s">
        <v>270</v>
      </c>
      <c r="U25" s="61" t="s">
        <v>221</v>
      </c>
      <c r="AH25" s="2"/>
      <c r="AI25" s="2"/>
      <c r="AM25" s="53">
        <v>0.01</v>
      </c>
      <c r="AN25" s="53" t="s">
        <v>138</v>
      </c>
      <c r="AO25" s="53">
        <v>7.04</v>
      </c>
      <c r="AP25" s="156">
        <v>1</v>
      </c>
      <c r="AR25" s="12" t="s">
        <v>139</v>
      </c>
      <c r="AS25" s="12" t="s">
        <v>558</v>
      </c>
      <c r="AT25" s="12" t="s">
        <v>140</v>
      </c>
    </row>
    <row r="26" spans="2:46" x14ac:dyDescent="0.25">
      <c r="B26" s="12" t="s">
        <v>271</v>
      </c>
      <c r="C26" s="12" t="s">
        <v>272</v>
      </c>
      <c r="D26" s="12" t="s">
        <v>273</v>
      </c>
      <c r="E26" s="2" t="s">
        <v>149</v>
      </c>
      <c r="F26" s="122" t="s">
        <v>190</v>
      </c>
      <c r="G26" s="122">
        <v>78.532600000000016</v>
      </c>
      <c r="H26" s="122" t="s">
        <v>190</v>
      </c>
      <c r="I26" s="122">
        <v>103.54231000000001</v>
      </c>
      <c r="J26" s="122" t="s">
        <v>190</v>
      </c>
      <c r="K26" s="122">
        <v>104.88510000000001</v>
      </c>
      <c r="L26" s="59">
        <f t="shared" si="0"/>
        <v>286.96001000000007</v>
      </c>
      <c r="M26" s="12">
        <v>300</v>
      </c>
      <c r="N26" s="61" t="s">
        <v>130</v>
      </c>
      <c r="O26" s="12" t="s">
        <v>267</v>
      </c>
      <c r="Q26" s="12" t="s">
        <v>273</v>
      </c>
      <c r="R26" s="133" t="s">
        <v>274</v>
      </c>
      <c r="S26" s="133" t="s">
        <v>270</v>
      </c>
      <c r="U26" s="61" t="s">
        <v>221</v>
      </c>
      <c r="AH26" s="2"/>
      <c r="AI26" s="2"/>
      <c r="AM26" s="53">
        <v>0.08</v>
      </c>
      <c r="AN26" s="53" t="s">
        <v>138</v>
      </c>
      <c r="AO26" s="53">
        <v>1.51</v>
      </c>
      <c r="AP26" s="156">
        <v>16</v>
      </c>
      <c r="AR26" s="12" t="s">
        <v>139</v>
      </c>
      <c r="AS26" s="12" t="s">
        <v>558</v>
      </c>
      <c r="AT26" s="12" t="s">
        <v>140</v>
      </c>
    </row>
    <row r="27" spans="2:46" x14ac:dyDescent="0.25">
      <c r="B27" s="12" t="s">
        <v>275</v>
      </c>
      <c r="C27" s="12" t="s">
        <v>276</v>
      </c>
      <c r="D27" s="12" t="s">
        <v>524</v>
      </c>
      <c r="E27" s="2" t="s">
        <v>149</v>
      </c>
      <c r="F27" s="122" t="s">
        <v>190</v>
      </c>
      <c r="G27" s="122">
        <v>67.196280000000002</v>
      </c>
      <c r="H27" s="122" t="s">
        <v>190</v>
      </c>
      <c r="I27" s="122">
        <v>280</v>
      </c>
      <c r="J27" s="122" t="s">
        <v>190</v>
      </c>
      <c r="K27" s="122">
        <v>280</v>
      </c>
      <c r="L27" s="59">
        <f t="shared" si="0"/>
        <v>627.19628</v>
      </c>
      <c r="M27" s="12">
        <v>303</v>
      </c>
      <c r="N27" s="61" t="s">
        <v>130</v>
      </c>
      <c r="O27" s="12" t="s">
        <v>251</v>
      </c>
      <c r="Q27" s="12" t="s">
        <v>277</v>
      </c>
      <c r="R27" s="133" t="s">
        <v>253</v>
      </c>
      <c r="S27" s="133" t="s">
        <v>278</v>
      </c>
      <c r="U27" s="61" t="s">
        <v>221</v>
      </c>
      <c r="AH27" s="2"/>
      <c r="AI27" s="2"/>
      <c r="AM27" s="53">
        <v>5.53</v>
      </c>
      <c r="AN27" s="53" t="s">
        <v>138</v>
      </c>
      <c r="AO27" s="53" t="s">
        <v>138</v>
      </c>
      <c r="AP27" s="156" t="s">
        <v>138</v>
      </c>
      <c r="AR27" s="12" t="s">
        <v>139</v>
      </c>
      <c r="AS27" s="12" t="s">
        <v>558</v>
      </c>
      <c r="AT27" s="12" t="s">
        <v>140</v>
      </c>
    </row>
    <row r="28" spans="2:46" x14ac:dyDescent="0.25">
      <c r="B28" s="12" t="s">
        <v>279</v>
      </c>
      <c r="C28" s="12" t="s">
        <v>280</v>
      </c>
      <c r="D28" s="12" t="s">
        <v>525</v>
      </c>
      <c r="E28" s="2" t="s">
        <v>149</v>
      </c>
      <c r="F28" s="122">
        <v>6388.036939999999</v>
      </c>
      <c r="G28" s="122">
        <v>1965.95</v>
      </c>
      <c r="H28" s="122">
        <v>4448.0769899999877</v>
      </c>
      <c r="I28" s="122">
        <v>1231.55483</v>
      </c>
      <c r="J28" s="122">
        <v>2318.1124999999988</v>
      </c>
      <c r="K28" s="122">
        <v>812.39229</v>
      </c>
      <c r="L28" s="59">
        <f t="shared" si="0"/>
        <v>17164.123549999986</v>
      </c>
      <c r="M28" s="12">
        <v>244</v>
      </c>
      <c r="N28" s="61" t="s">
        <v>130</v>
      </c>
      <c r="O28" s="12" t="s">
        <v>251</v>
      </c>
      <c r="Q28" s="12" t="s">
        <v>281</v>
      </c>
      <c r="R28" s="133" t="s">
        <v>282</v>
      </c>
      <c r="S28" s="133" t="s">
        <v>283</v>
      </c>
      <c r="U28" s="61" t="s">
        <v>221</v>
      </c>
      <c r="AH28" s="2"/>
      <c r="AI28" s="2"/>
      <c r="AM28" s="53" t="s">
        <v>138</v>
      </c>
      <c r="AN28" s="53" t="s">
        <v>138</v>
      </c>
      <c r="AO28" s="53" t="s">
        <v>138</v>
      </c>
      <c r="AP28" s="156" t="s">
        <v>138</v>
      </c>
      <c r="AR28" s="12" t="s">
        <v>139</v>
      </c>
      <c r="AS28" s="12" t="s">
        <v>558</v>
      </c>
      <c r="AT28" s="12" t="s">
        <v>140</v>
      </c>
    </row>
    <row r="29" spans="2:46" x14ac:dyDescent="0.25">
      <c r="B29" s="12" t="s">
        <v>284</v>
      </c>
      <c r="C29" s="2" t="s">
        <v>285</v>
      </c>
      <c r="D29" s="12" t="s">
        <v>526</v>
      </c>
      <c r="E29" s="2" t="s">
        <v>149</v>
      </c>
      <c r="F29" s="122">
        <v>0</v>
      </c>
      <c r="G29" s="122">
        <v>1417.8475100000003</v>
      </c>
      <c r="H29" s="122">
        <v>0</v>
      </c>
      <c r="I29" s="122">
        <v>1759.2686100000001</v>
      </c>
      <c r="J29" s="122">
        <v>542.69022999999993</v>
      </c>
      <c r="K29" s="122">
        <v>1793.0856600000002</v>
      </c>
      <c r="L29" s="59">
        <f t="shared" si="0"/>
        <v>5512.8920100000014</v>
      </c>
      <c r="M29" s="12">
        <v>305</v>
      </c>
      <c r="N29" s="61" t="s">
        <v>130</v>
      </c>
      <c r="O29" s="12" t="s">
        <v>251</v>
      </c>
      <c r="Q29" s="12" t="s">
        <v>286</v>
      </c>
      <c r="R29" s="133" t="s">
        <v>287</v>
      </c>
      <c r="S29" s="133" t="s">
        <v>288</v>
      </c>
      <c r="U29" s="61" t="s">
        <v>221</v>
      </c>
      <c r="AH29" s="2"/>
      <c r="AI29" s="2"/>
      <c r="AM29" s="53">
        <v>6.19</v>
      </c>
      <c r="AN29" s="53" t="s">
        <v>138</v>
      </c>
      <c r="AO29" s="53" t="s">
        <v>138</v>
      </c>
      <c r="AP29" s="156" t="s">
        <v>138</v>
      </c>
      <c r="AR29" s="12" t="s">
        <v>139</v>
      </c>
      <c r="AS29" s="12" t="s">
        <v>558</v>
      </c>
      <c r="AT29" s="12" t="s">
        <v>140</v>
      </c>
    </row>
    <row r="30" spans="2:46" x14ac:dyDescent="0.25">
      <c r="B30" s="121" t="s">
        <v>289</v>
      </c>
      <c r="C30" s="12" t="s">
        <v>290</v>
      </c>
      <c r="D30" s="12" t="s">
        <v>527</v>
      </c>
      <c r="E30" s="2" t="s">
        <v>167</v>
      </c>
      <c r="F30" s="122" t="s">
        <v>190</v>
      </c>
      <c r="G30" s="122">
        <v>5126.2023700000009</v>
      </c>
      <c r="H30" s="122" t="s">
        <v>190</v>
      </c>
      <c r="I30" s="122">
        <v>49896.475559999992</v>
      </c>
      <c r="J30" s="122" t="s">
        <v>190</v>
      </c>
      <c r="K30" s="122">
        <v>44036.577609999986</v>
      </c>
      <c r="L30" s="59">
        <f t="shared" si="0"/>
        <v>99059.255539999984</v>
      </c>
      <c r="M30" s="12">
        <v>418</v>
      </c>
      <c r="N30" s="61" t="s">
        <v>130</v>
      </c>
      <c r="O30" s="12" t="s">
        <v>176</v>
      </c>
      <c r="Q30" s="12" t="s">
        <v>291</v>
      </c>
      <c r="R30" s="12" t="s">
        <v>292</v>
      </c>
      <c r="S30" s="12" t="s">
        <v>293</v>
      </c>
      <c r="U30" s="150" t="s">
        <v>294</v>
      </c>
      <c r="AH30" s="2"/>
      <c r="AI30" s="2"/>
      <c r="AM30" s="53">
        <v>0.17</v>
      </c>
      <c r="AN30" s="53" t="s">
        <v>138</v>
      </c>
      <c r="AO30" s="53" t="s">
        <v>138</v>
      </c>
      <c r="AP30" s="156">
        <v>8</v>
      </c>
      <c r="AR30" s="12" t="s">
        <v>139</v>
      </c>
      <c r="AS30" s="12" t="s">
        <v>558</v>
      </c>
      <c r="AT30" s="12" t="s">
        <v>140</v>
      </c>
    </row>
    <row r="31" spans="2:46" x14ac:dyDescent="0.25">
      <c r="B31" s="121" t="s">
        <v>295</v>
      </c>
      <c r="C31" s="12" t="s">
        <v>169</v>
      </c>
      <c r="D31" s="12" t="s">
        <v>528</v>
      </c>
      <c r="E31" s="2" t="s">
        <v>167</v>
      </c>
      <c r="F31" s="122" t="s">
        <v>190</v>
      </c>
      <c r="G31" s="122">
        <v>12459.771069999997</v>
      </c>
      <c r="H31" s="122" t="s">
        <v>190</v>
      </c>
      <c r="I31" s="122">
        <v>25915.392219999907</v>
      </c>
      <c r="J31" s="122" t="s">
        <v>190</v>
      </c>
      <c r="K31" s="122">
        <v>26196.762740000002</v>
      </c>
      <c r="L31" s="59">
        <f t="shared" si="0"/>
        <v>64571.9260299999</v>
      </c>
      <c r="M31" s="12">
        <v>408</v>
      </c>
      <c r="N31" s="61" t="s">
        <v>130</v>
      </c>
      <c r="O31" s="12" t="s">
        <v>296</v>
      </c>
      <c r="Q31" s="12" t="s">
        <v>545</v>
      </c>
      <c r="R31" s="12" t="s">
        <v>544</v>
      </c>
      <c r="S31" s="12" t="s">
        <v>556</v>
      </c>
      <c r="U31" s="61" t="s">
        <v>294</v>
      </c>
      <c r="AH31" s="2"/>
      <c r="AI31" s="2"/>
      <c r="AM31" s="53">
        <v>96.77</v>
      </c>
      <c r="AN31" s="53" t="s">
        <v>138</v>
      </c>
      <c r="AO31" s="53" t="s">
        <v>138</v>
      </c>
      <c r="AP31" s="155">
        <v>9415</v>
      </c>
      <c r="AR31" s="12" t="s">
        <v>139</v>
      </c>
      <c r="AS31" s="12" t="s">
        <v>558</v>
      </c>
      <c r="AT31" s="12" t="s">
        <v>140</v>
      </c>
    </row>
    <row r="32" spans="2:46" x14ac:dyDescent="0.25">
      <c r="B32" s="121" t="s">
        <v>297</v>
      </c>
      <c r="C32" s="12" t="s">
        <v>298</v>
      </c>
      <c r="D32" s="12" t="s">
        <v>529</v>
      </c>
      <c r="E32" s="2" t="s">
        <v>167</v>
      </c>
      <c r="F32" s="122" t="s">
        <v>190</v>
      </c>
      <c r="G32" s="122">
        <v>594.83710999999971</v>
      </c>
      <c r="H32" s="122" t="s">
        <v>190</v>
      </c>
      <c r="I32" s="122">
        <v>830</v>
      </c>
      <c r="J32" s="122" t="s">
        <v>190</v>
      </c>
      <c r="K32" s="122">
        <v>450</v>
      </c>
      <c r="L32" s="59">
        <f t="shared" si="0"/>
        <v>1874.8371099999997</v>
      </c>
      <c r="M32" s="12">
        <v>416</v>
      </c>
      <c r="N32" s="61" t="s">
        <v>130</v>
      </c>
      <c r="O32" s="12" t="s">
        <v>168</v>
      </c>
      <c r="Q32" s="12" t="s">
        <v>546</v>
      </c>
      <c r="R32" s="12" t="s">
        <v>547</v>
      </c>
      <c r="S32" s="12" t="s">
        <v>557</v>
      </c>
      <c r="U32" s="61" t="s">
        <v>294</v>
      </c>
      <c r="AH32" s="2"/>
      <c r="AI32" s="2"/>
      <c r="AM32" s="53">
        <v>5.53</v>
      </c>
      <c r="AN32" s="53" t="s">
        <v>138</v>
      </c>
      <c r="AO32" s="53" t="s">
        <v>138</v>
      </c>
      <c r="AP32" s="156" t="s">
        <v>138</v>
      </c>
      <c r="AR32" s="12" t="s">
        <v>139</v>
      </c>
      <c r="AS32" s="12" t="s">
        <v>558</v>
      </c>
      <c r="AT32" s="12" t="s">
        <v>140</v>
      </c>
    </row>
    <row r="33" spans="1:46" x14ac:dyDescent="0.25">
      <c r="B33" s="121" t="s">
        <v>299</v>
      </c>
      <c r="C33" s="12" t="s">
        <v>170</v>
      </c>
      <c r="D33" s="12" t="s">
        <v>530</v>
      </c>
      <c r="E33" s="2" t="s">
        <v>167</v>
      </c>
      <c r="F33" s="122" t="s">
        <v>190</v>
      </c>
      <c r="G33" s="122">
        <v>20523.37693999998</v>
      </c>
      <c r="H33" s="122" t="s">
        <v>190</v>
      </c>
      <c r="I33" s="122">
        <v>27601.486679999998</v>
      </c>
      <c r="J33" s="122" t="s">
        <v>190</v>
      </c>
      <c r="K33" s="122">
        <v>28685.65207</v>
      </c>
      <c r="L33" s="59">
        <f t="shared" si="0"/>
        <v>76810.515689999971</v>
      </c>
      <c r="M33" s="12">
        <v>419</v>
      </c>
      <c r="N33" s="61" t="s">
        <v>130</v>
      </c>
      <c r="O33" s="12" t="s">
        <v>171</v>
      </c>
      <c r="Q33" s="12" t="s">
        <v>548</v>
      </c>
      <c r="R33" s="12" t="s">
        <v>549</v>
      </c>
      <c r="S33" s="12" t="s">
        <v>559</v>
      </c>
      <c r="U33" s="61" t="s">
        <v>294</v>
      </c>
      <c r="AH33" s="2"/>
      <c r="AI33" s="2"/>
      <c r="AM33" s="53">
        <v>0.22</v>
      </c>
      <c r="AN33" s="53" t="s">
        <v>138</v>
      </c>
      <c r="AO33" s="53" t="s">
        <v>138</v>
      </c>
      <c r="AP33" s="156">
        <v>13</v>
      </c>
      <c r="AR33" s="12" t="s">
        <v>139</v>
      </c>
      <c r="AS33" s="12" t="s">
        <v>558</v>
      </c>
      <c r="AT33" s="12" t="s">
        <v>140</v>
      </c>
    </row>
    <row r="34" spans="1:46" x14ac:dyDescent="0.25">
      <c r="B34" s="121" t="s">
        <v>300</v>
      </c>
      <c r="C34" s="12" t="s">
        <v>172</v>
      </c>
      <c r="D34" s="12" t="s">
        <v>531</v>
      </c>
      <c r="E34" s="2" t="s">
        <v>167</v>
      </c>
      <c r="F34" s="122">
        <v>8334.2958500000004</v>
      </c>
      <c r="G34" s="122">
        <v>1862.9517499999997</v>
      </c>
      <c r="H34" s="122">
        <v>2746.9239699999998</v>
      </c>
      <c r="I34" s="122">
        <v>4000.0344399999999</v>
      </c>
      <c r="J34" s="122">
        <v>2436.5738300000003</v>
      </c>
      <c r="K34" s="122">
        <v>4200</v>
      </c>
      <c r="L34" s="59">
        <f t="shared" si="0"/>
        <v>23580.779840000003</v>
      </c>
      <c r="M34" s="12">
        <v>378</v>
      </c>
      <c r="N34" s="61" t="s">
        <v>130</v>
      </c>
      <c r="O34" s="12" t="s">
        <v>301</v>
      </c>
      <c r="Q34" s="12" t="s">
        <v>550</v>
      </c>
      <c r="R34" s="12" t="s">
        <v>551</v>
      </c>
      <c r="S34" s="12" t="s">
        <v>560</v>
      </c>
      <c r="U34" s="61" t="s">
        <v>294</v>
      </c>
      <c r="AH34" s="2"/>
      <c r="AI34" s="2"/>
      <c r="AM34" s="53" t="s">
        <v>138</v>
      </c>
      <c r="AN34" s="53" t="s">
        <v>138</v>
      </c>
      <c r="AO34" s="53" t="s">
        <v>138</v>
      </c>
      <c r="AP34" s="156" t="s">
        <v>138</v>
      </c>
      <c r="AR34" s="12" t="s">
        <v>139</v>
      </c>
      <c r="AS34" s="12" t="s">
        <v>558</v>
      </c>
      <c r="AT34" s="12" t="s">
        <v>140</v>
      </c>
    </row>
    <row r="35" spans="1:46" x14ac:dyDescent="0.25">
      <c r="B35" s="121" t="s">
        <v>302</v>
      </c>
      <c r="C35" s="12" t="s">
        <v>303</v>
      </c>
      <c r="D35" s="12" t="s">
        <v>532</v>
      </c>
      <c r="E35" s="2" t="s">
        <v>167</v>
      </c>
      <c r="F35" s="122" t="s">
        <v>190</v>
      </c>
      <c r="G35" s="122">
        <v>175186.37877109775</v>
      </c>
      <c r="H35" s="122" t="s">
        <v>190</v>
      </c>
      <c r="I35" s="122">
        <v>216394.45208567198</v>
      </c>
      <c r="J35" s="122" t="s">
        <v>190</v>
      </c>
      <c r="K35" s="122">
        <v>224987.54575454199</v>
      </c>
      <c r="L35" s="59">
        <f t="shared" si="0"/>
        <v>616568.37661131169</v>
      </c>
      <c r="M35" s="12">
        <v>412</v>
      </c>
      <c r="N35" s="61" t="s">
        <v>130</v>
      </c>
      <c r="O35" s="12" t="s">
        <v>173</v>
      </c>
      <c r="Q35" s="12" t="s">
        <v>552</v>
      </c>
      <c r="R35" s="12" t="s">
        <v>553</v>
      </c>
      <c r="S35" s="12" t="s">
        <v>561</v>
      </c>
      <c r="U35" s="61" t="s">
        <v>294</v>
      </c>
      <c r="AH35" s="2"/>
      <c r="AI35" s="2"/>
      <c r="AM35" s="53">
        <v>7.0000000000000007E-2</v>
      </c>
      <c r="AN35" s="53" t="s">
        <v>138</v>
      </c>
      <c r="AO35" s="53" t="s">
        <v>138</v>
      </c>
      <c r="AP35" s="156" t="s">
        <v>138</v>
      </c>
      <c r="AR35" s="12" t="s">
        <v>139</v>
      </c>
      <c r="AS35" s="12" t="s">
        <v>558</v>
      </c>
      <c r="AT35" s="12" t="s">
        <v>140</v>
      </c>
    </row>
    <row r="36" spans="1:46" x14ac:dyDescent="0.25">
      <c r="B36" s="121" t="s">
        <v>304</v>
      </c>
      <c r="C36" s="12" t="s">
        <v>305</v>
      </c>
      <c r="D36" s="12" t="s">
        <v>532</v>
      </c>
      <c r="E36" s="2" t="s">
        <v>167</v>
      </c>
      <c r="F36" s="122" t="s">
        <v>190</v>
      </c>
      <c r="G36" s="122">
        <v>9674.1542083609202</v>
      </c>
      <c r="H36" s="122" t="s">
        <v>190</v>
      </c>
      <c r="I36" s="122">
        <v>21120.458635458999</v>
      </c>
      <c r="J36" s="122" t="s">
        <v>190</v>
      </c>
      <c r="K36" s="122">
        <v>20956.450742113</v>
      </c>
      <c r="L36" s="59">
        <f t="shared" si="0"/>
        <v>51751.06358593292</v>
      </c>
      <c r="M36" s="12">
        <v>412</v>
      </c>
      <c r="N36" s="61" t="s">
        <v>130</v>
      </c>
      <c r="O36" s="12" t="s">
        <v>174</v>
      </c>
      <c r="Q36" s="12" t="s">
        <v>552</v>
      </c>
      <c r="R36" s="12" t="s">
        <v>553</v>
      </c>
      <c r="S36" s="12" t="s">
        <v>562</v>
      </c>
      <c r="U36" s="61" t="s">
        <v>294</v>
      </c>
      <c r="AH36" s="2"/>
      <c r="AI36" s="2"/>
      <c r="AM36" s="53">
        <v>7.0000000000000007E-2</v>
      </c>
      <c r="AN36" s="53" t="s">
        <v>138</v>
      </c>
      <c r="AO36" s="53" t="s">
        <v>138</v>
      </c>
      <c r="AP36" s="156" t="s">
        <v>138</v>
      </c>
      <c r="AR36" s="12" t="s">
        <v>139</v>
      </c>
      <c r="AS36" s="12" t="s">
        <v>558</v>
      </c>
      <c r="AT36" s="12" t="s">
        <v>140</v>
      </c>
    </row>
    <row r="37" spans="1:46" x14ac:dyDescent="0.25">
      <c r="B37" s="121" t="s">
        <v>306</v>
      </c>
      <c r="C37" s="12" t="s">
        <v>307</v>
      </c>
      <c r="D37" s="12" t="s">
        <v>533</v>
      </c>
      <c r="E37" s="2" t="s">
        <v>167</v>
      </c>
      <c r="F37" s="122" t="s">
        <v>190</v>
      </c>
      <c r="G37" s="122">
        <v>1267.8454500000003</v>
      </c>
      <c r="H37" s="122" t="s">
        <v>190</v>
      </c>
      <c r="I37" s="122">
        <v>1497.9073900000001</v>
      </c>
      <c r="J37" s="122" t="s">
        <v>190</v>
      </c>
      <c r="K37" s="122">
        <v>44467.482859999996</v>
      </c>
      <c r="L37" s="59">
        <f t="shared" si="0"/>
        <v>47233.235699999997</v>
      </c>
      <c r="M37" s="12">
        <v>380</v>
      </c>
      <c r="N37" s="61" t="s">
        <v>130</v>
      </c>
      <c r="O37" s="12" t="s">
        <v>173</v>
      </c>
      <c r="Q37" s="12" t="s">
        <v>555</v>
      </c>
      <c r="R37" s="12" t="s">
        <v>554</v>
      </c>
      <c r="S37" s="12" t="s">
        <v>563</v>
      </c>
      <c r="U37" s="61" t="s">
        <v>294</v>
      </c>
      <c r="AH37" s="2"/>
      <c r="AI37" s="2"/>
      <c r="AM37" s="53" t="s">
        <v>138</v>
      </c>
      <c r="AN37" s="12" t="s">
        <v>303</v>
      </c>
      <c r="AO37" s="53">
        <v>7.0000000000000007E-2</v>
      </c>
      <c r="AP37" s="156" t="s">
        <v>138</v>
      </c>
      <c r="AR37" s="12" t="s">
        <v>139</v>
      </c>
      <c r="AS37" s="12" t="s">
        <v>558</v>
      </c>
      <c r="AT37" s="12" t="s">
        <v>140</v>
      </c>
    </row>
    <row r="38" spans="1:46" x14ac:dyDescent="0.25">
      <c r="B38" s="121" t="s">
        <v>308</v>
      </c>
      <c r="C38" s="12" t="s">
        <v>309</v>
      </c>
      <c r="D38" s="12" t="s">
        <v>533</v>
      </c>
      <c r="E38" s="2" t="s">
        <v>167</v>
      </c>
      <c r="F38" s="122" t="s">
        <v>190</v>
      </c>
      <c r="G38" s="122">
        <v>7012.2309999999998</v>
      </c>
      <c r="H38" s="122" t="s">
        <v>190</v>
      </c>
      <c r="I38" s="122">
        <v>5789.5420400000003</v>
      </c>
      <c r="J38" s="122" t="s">
        <v>190</v>
      </c>
      <c r="K38" s="122">
        <v>11131.538090000002</v>
      </c>
      <c r="L38" s="59">
        <f t="shared" si="0"/>
        <v>23933.311130000002</v>
      </c>
      <c r="M38" s="12">
        <v>381</v>
      </c>
      <c r="N38" s="61" t="s">
        <v>130</v>
      </c>
      <c r="O38" s="12" t="s">
        <v>174</v>
      </c>
      <c r="Q38" s="12" t="s">
        <v>555</v>
      </c>
      <c r="R38" s="12" t="s">
        <v>554</v>
      </c>
      <c r="S38" s="12" t="s">
        <v>563</v>
      </c>
      <c r="U38" s="61" t="s">
        <v>294</v>
      </c>
      <c r="AH38" s="2"/>
      <c r="AI38" s="2"/>
      <c r="AM38" s="53" t="s">
        <v>138</v>
      </c>
      <c r="AN38" s="12" t="s">
        <v>305</v>
      </c>
      <c r="AO38" s="53">
        <v>7.0000000000000007E-2</v>
      </c>
      <c r="AP38" s="156" t="s">
        <v>138</v>
      </c>
      <c r="AR38" s="12" t="s">
        <v>139</v>
      </c>
      <c r="AS38" s="12" t="s">
        <v>558</v>
      </c>
      <c r="AT38" s="12" t="s">
        <v>140</v>
      </c>
    </row>
    <row r="39" spans="1:46" x14ac:dyDescent="0.25">
      <c r="B39" s="158" t="s">
        <v>310</v>
      </c>
      <c r="C39" s="12" t="s">
        <v>311</v>
      </c>
      <c r="D39" s="12" t="s">
        <v>534</v>
      </c>
      <c r="E39" s="2" t="s">
        <v>151</v>
      </c>
      <c r="F39" s="122" t="s">
        <v>190</v>
      </c>
      <c r="G39" s="122">
        <v>12894.704310000003</v>
      </c>
      <c r="H39" s="122" t="s">
        <v>190</v>
      </c>
      <c r="I39" s="122">
        <v>8507.3949100000009</v>
      </c>
      <c r="J39" s="122" t="s">
        <v>190</v>
      </c>
      <c r="K39" s="122">
        <v>8669.8163499999991</v>
      </c>
      <c r="L39" s="59">
        <f t="shared" si="0"/>
        <v>30071.915570000005</v>
      </c>
      <c r="M39" s="12">
        <v>572</v>
      </c>
      <c r="N39" s="61" t="s">
        <v>130</v>
      </c>
      <c r="O39" s="12" t="s">
        <v>161</v>
      </c>
      <c r="Q39" s="12" t="s">
        <v>312</v>
      </c>
      <c r="R39" s="2" t="s">
        <v>313</v>
      </c>
      <c r="S39" s="2" t="s">
        <v>314</v>
      </c>
      <c r="U39" s="137" t="s">
        <v>182</v>
      </c>
      <c r="AH39" s="2"/>
      <c r="AI39" s="2"/>
      <c r="AM39" s="53">
        <v>0.17</v>
      </c>
      <c r="AN39" s="12" t="s">
        <v>315</v>
      </c>
      <c r="AO39" s="53" t="s">
        <v>138</v>
      </c>
      <c r="AP39" s="156">
        <v>9.8000000000000007</v>
      </c>
      <c r="AR39" s="12" t="s">
        <v>139</v>
      </c>
      <c r="AS39" s="12" t="s">
        <v>558</v>
      </c>
      <c r="AT39" s="12" t="s">
        <v>140</v>
      </c>
    </row>
    <row r="40" spans="1:46" x14ac:dyDescent="0.25">
      <c r="B40" s="158" t="s">
        <v>316</v>
      </c>
      <c r="C40" s="12" t="s">
        <v>315</v>
      </c>
      <c r="D40" s="12" t="s">
        <v>535</v>
      </c>
      <c r="E40" s="2" t="s">
        <v>151</v>
      </c>
      <c r="F40" s="122" t="s">
        <v>190</v>
      </c>
      <c r="G40" s="122">
        <v>1221.22595</v>
      </c>
      <c r="H40" s="122" t="s">
        <v>190</v>
      </c>
      <c r="I40" s="122">
        <v>1521.0489299999999</v>
      </c>
      <c r="J40" s="122" t="s">
        <v>190</v>
      </c>
      <c r="K40" s="122">
        <v>1391.1478000000002</v>
      </c>
      <c r="L40" s="59">
        <f t="shared" si="0"/>
        <v>4133.4226799999997</v>
      </c>
      <c r="M40" s="12">
        <v>572</v>
      </c>
      <c r="N40" s="61" t="s">
        <v>130</v>
      </c>
      <c r="O40" s="12" t="s">
        <v>161</v>
      </c>
      <c r="Q40" s="12" t="s">
        <v>317</v>
      </c>
      <c r="R40" s="2" t="s">
        <v>318</v>
      </c>
      <c r="S40" s="2" t="s">
        <v>314</v>
      </c>
      <c r="U40" s="137" t="s">
        <v>182</v>
      </c>
      <c r="AH40" s="2"/>
      <c r="AI40" s="2"/>
      <c r="AM40" s="53">
        <v>0.09</v>
      </c>
      <c r="AN40" s="12" t="s">
        <v>311</v>
      </c>
      <c r="AO40" s="53" t="s">
        <v>138</v>
      </c>
      <c r="AP40" s="156">
        <v>4</v>
      </c>
      <c r="AR40" s="12" t="s">
        <v>139</v>
      </c>
      <c r="AS40" s="12" t="s">
        <v>558</v>
      </c>
      <c r="AT40" s="12" t="s">
        <v>140</v>
      </c>
    </row>
    <row r="41" spans="1:46" x14ac:dyDescent="0.25">
      <c r="B41" s="158" t="s">
        <v>319</v>
      </c>
      <c r="C41" s="12" t="s">
        <v>320</v>
      </c>
      <c r="D41" s="12" t="s">
        <v>536</v>
      </c>
      <c r="E41" s="2" t="s">
        <v>160</v>
      </c>
      <c r="F41" s="122" t="s">
        <v>190</v>
      </c>
      <c r="G41" s="122">
        <v>77.166370000000001</v>
      </c>
      <c r="H41" s="122" t="s">
        <v>190</v>
      </c>
      <c r="I41" s="122">
        <v>109.59746</v>
      </c>
      <c r="J41" s="122" t="s">
        <v>190</v>
      </c>
      <c r="K41" s="122">
        <v>132.05207999999999</v>
      </c>
      <c r="L41" s="59">
        <f t="shared" si="0"/>
        <v>318.81590999999997</v>
      </c>
      <c r="M41" s="12">
        <v>585</v>
      </c>
      <c r="N41" s="61" t="s">
        <v>130</v>
      </c>
      <c r="O41" s="12" t="s">
        <v>161</v>
      </c>
      <c r="Q41" s="12" t="s">
        <v>321</v>
      </c>
      <c r="R41" s="2" t="s">
        <v>322</v>
      </c>
      <c r="S41" s="2" t="s">
        <v>314</v>
      </c>
      <c r="U41" s="137" t="s">
        <v>182</v>
      </c>
      <c r="AH41" s="2"/>
      <c r="AI41" s="2"/>
      <c r="AM41" s="53" t="s">
        <v>138</v>
      </c>
      <c r="AN41" s="12" t="s">
        <v>323</v>
      </c>
      <c r="AO41" s="53" t="s">
        <v>138</v>
      </c>
      <c r="AP41" s="156" t="s">
        <v>138</v>
      </c>
      <c r="AR41" s="12" t="s">
        <v>139</v>
      </c>
      <c r="AS41" s="12" t="s">
        <v>558</v>
      </c>
      <c r="AT41" s="12" t="s">
        <v>140</v>
      </c>
    </row>
    <row r="42" spans="1:46" x14ac:dyDescent="0.25">
      <c r="B42" s="158" t="s">
        <v>324</v>
      </c>
      <c r="C42" s="12" t="s">
        <v>325</v>
      </c>
      <c r="D42" s="12" t="s">
        <v>537</v>
      </c>
      <c r="E42" s="2" t="s">
        <v>160</v>
      </c>
      <c r="F42" s="122" t="s">
        <v>190</v>
      </c>
      <c r="G42" s="122">
        <v>467.28197000000011</v>
      </c>
      <c r="H42" s="122" t="s">
        <v>190</v>
      </c>
      <c r="I42" s="122">
        <v>1124.45255</v>
      </c>
      <c r="J42" s="122" t="s">
        <v>190</v>
      </c>
      <c r="K42" s="122">
        <v>1193.4486999999979</v>
      </c>
      <c r="L42" s="59">
        <f t="shared" si="0"/>
        <v>2785.1832199999981</v>
      </c>
      <c r="M42" s="12">
        <v>540</v>
      </c>
      <c r="N42" s="61" t="s">
        <v>130</v>
      </c>
      <c r="O42" s="12" t="s">
        <v>326</v>
      </c>
      <c r="AH42" s="2"/>
      <c r="AI42" s="2"/>
      <c r="AM42" s="53" t="s">
        <v>138</v>
      </c>
      <c r="AN42" s="53" t="s">
        <v>138</v>
      </c>
      <c r="AO42" s="53" t="s">
        <v>138</v>
      </c>
      <c r="AP42" s="156" t="s">
        <v>138</v>
      </c>
      <c r="AR42" s="12" t="s">
        <v>139</v>
      </c>
      <c r="AS42" s="12" t="s">
        <v>558</v>
      </c>
      <c r="AT42" s="12" t="s">
        <v>140</v>
      </c>
    </row>
    <row r="43" spans="1:46" x14ac:dyDescent="0.25">
      <c r="B43" s="158" t="s">
        <v>327</v>
      </c>
      <c r="C43" s="12" t="s">
        <v>323</v>
      </c>
      <c r="D43" s="12" t="s">
        <v>538</v>
      </c>
      <c r="E43" s="2" t="s">
        <v>160</v>
      </c>
      <c r="F43" s="122" t="s">
        <v>190</v>
      </c>
      <c r="G43" s="122">
        <v>2565.2649899999997</v>
      </c>
      <c r="H43" s="122" t="s">
        <v>190</v>
      </c>
      <c r="I43" s="122">
        <v>4356.7620999999999</v>
      </c>
      <c r="J43" s="122" t="s">
        <v>190</v>
      </c>
      <c r="K43" s="122">
        <v>4337.2199199999995</v>
      </c>
      <c r="L43" s="59">
        <f t="shared" si="0"/>
        <v>11259.247009999999</v>
      </c>
      <c r="M43" s="12">
        <v>586</v>
      </c>
      <c r="N43" s="61" t="s">
        <v>130</v>
      </c>
      <c r="O43" s="12" t="s">
        <v>161</v>
      </c>
      <c r="Q43" s="12" t="s">
        <v>328</v>
      </c>
      <c r="R43" s="2" t="s">
        <v>329</v>
      </c>
      <c r="S43" s="2" t="s">
        <v>314</v>
      </c>
      <c r="U43" s="137" t="s">
        <v>182</v>
      </c>
      <c r="AH43" s="2"/>
      <c r="AI43" s="2"/>
      <c r="AM43" s="53" t="s">
        <v>138</v>
      </c>
      <c r="AN43" s="12" t="s">
        <v>320</v>
      </c>
      <c r="AO43" s="53" t="s">
        <v>138</v>
      </c>
      <c r="AP43" s="156" t="s">
        <v>138</v>
      </c>
      <c r="AR43" s="12" t="s">
        <v>139</v>
      </c>
      <c r="AS43" s="12" t="s">
        <v>558</v>
      </c>
      <c r="AT43" s="12" t="s">
        <v>140</v>
      </c>
    </row>
    <row r="44" spans="1:46" x14ac:dyDescent="0.25">
      <c r="A44" s="53" t="s">
        <v>22</v>
      </c>
      <c r="B44" s="12" t="s">
        <v>330</v>
      </c>
      <c r="C44" s="12" t="s">
        <v>155</v>
      </c>
      <c r="D44" s="12" t="s">
        <v>539</v>
      </c>
      <c r="E44" s="2" t="s">
        <v>156</v>
      </c>
      <c r="F44" s="122" t="s">
        <v>190</v>
      </c>
      <c r="G44" s="122">
        <v>34674.604969999993</v>
      </c>
      <c r="H44" s="122" t="s">
        <v>190</v>
      </c>
      <c r="I44" s="122">
        <v>35000</v>
      </c>
      <c r="J44" s="122" t="s">
        <v>190</v>
      </c>
      <c r="K44" s="122">
        <v>35000</v>
      </c>
      <c r="L44" s="59">
        <f t="shared" si="0"/>
        <v>104674.60496999999</v>
      </c>
      <c r="M44" s="12">
        <v>556</v>
      </c>
      <c r="N44" s="61" t="s">
        <v>130</v>
      </c>
      <c r="O44" s="12" t="s">
        <v>157</v>
      </c>
      <c r="Q44" s="12" t="s">
        <v>331</v>
      </c>
      <c r="R44" s="2" t="s">
        <v>332</v>
      </c>
      <c r="S44" s="2" t="s">
        <v>333</v>
      </c>
      <c r="U44" s="137" t="s">
        <v>182</v>
      </c>
      <c r="V44" s="58">
        <v>0</v>
      </c>
      <c r="W44" s="58">
        <v>0</v>
      </c>
      <c r="X44" s="58">
        <v>135778.25961437821</v>
      </c>
      <c r="Y44" s="58">
        <v>135778.25961437821</v>
      </c>
      <c r="Z44" s="58">
        <v>17545</v>
      </c>
      <c r="AA44" s="58">
        <v>17545</v>
      </c>
      <c r="AF44" s="58">
        <v>18200</v>
      </c>
      <c r="AG44" s="58">
        <v>18200</v>
      </c>
      <c r="AH44" s="2">
        <v>0</v>
      </c>
      <c r="AI44" s="2">
        <v>0</v>
      </c>
      <c r="AM44" s="53">
        <v>7.05</v>
      </c>
      <c r="AN44" s="53" t="s">
        <v>138</v>
      </c>
      <c r="AO44" s="53" t="s">
        <v>138</v>
      </c>
      <c r="AP44" s="156">
        <v>614</v>
      </c>
      <c r="AR44" s="12" t="s">
        <v>139</v>
      </c>
      <c r="AS44" s="12" t="s">
        <v>558</v>
      </c>
      <c r="AT44" s="12" t="s">
        <v>140</v>
      </c>
    </row>
    <row r="45" spans="1:46" x14ac:dyDescent="0.25">
      <c r="B45" s="12" t="s">
        <v>334</v>
      </c>
      <c r="C45" s="12" t="s">
        <v>335</v>
      </c>
      <c r="D45" s="12" t="s">
        <v>541</v>
      </c>
      <c r="E45" s="2" t="s">
        <v>149</v>
      </c>
      <c r="F45" s="122">
        <v>3074.4589999999998</v>
      </c>
      <c r="G45" s="122">
        <v>1130.0340000000001</v>
      </c>
      <c r="H45" s="122">
        <v>3937.4607199999996</v>
      </c>
      <c r="I45" s="122">
        <v>2451.6280000000002</v>
      </c>
      <c r="J45" s="122">
        <v>1491.2963999999999</v>
      </c>
      <c r="K45" s="122">
        <v>2950</v>
      </c>
      <c r="L45" s="59">
        <f t="shared" si="0"/>
        <v>15034.878119999999</v>
      </c>
      <c r="M45" s="12">
        <v>245</v>
      </c>
      <c r="N45" s="61" t="s">
        <v>130</v>
      </c>
      <c r="O45" s="12" t="s">
        <v>251</v>
      </c>
      <c r="Q45" s="12" t="s">
        <v>336</v>
      </c>
      <c r="R45" s="2" t="s">
        <v>337</v>
      </c>
      <c r="S45" s="2" t="s">
        <v>338</v>
      </c>
      <c r="U45" s="137" t="s">
        <v>182</v>
      </c>
      <c r="AH45" s="2"/>
      <c r="AI45" s="2"/>
      <c r="AM45" s="53" t="s">
        <v>138</v>
      </c>
      <c r="AN45" s="53" t="s">
        <v>138</v>
      </c>
      <c r="AO45" s="53" t="s">
        <v>138</v>
      </c>
      <c r="AP45" s="156" t="s">
        <v>138</v>
      </c>
      <c r="AR45" s="12" t="s">
        <v>139</v>
      </c>
      <c r="AS45" s="12" t="s">
        <v>558</v>
      </c>
      <c r="AT45" s="12" t="s">
        <v>140</v>
      </c>
    </row>
    <row r="46" spans="1:46" x14ac:dyDescent="0.25">
      <c r="B46" s="12" t="s">
        <v>339</v>
      </c>
      <c r="C46" s="12" t="s">
        <v>340</v>
      </c>
      <c r="D46" s="12" t="s">
        <v>540</v>
      </c>
      <c r="E46" s="2" t="s">
        <v>149</v>
      </c>
      <c r="F46" s="122">
        <v>4562.192</v>
      </c>
      <c r="G46" s="122">
        <v>86.86343999999994</v>
      </c>
      <c r="H46" s="122">
        <v>1524.0718100000001</v>
      </c>
      <c r="I46" s="122">
        <v>2162.1999999999998</v>
      </c>
      <c r="J46" s="122">
        <v>1015.2390899999999</v>
      </c>
      <c r="K46" s="122">
        <v>2162.2000000000003</v>
      </c>
      <c r="L46" s="59">
        <f t="shared" si="0"/>
        <v>11512.76634</v>
      </c>
      <c r="M46" s="12">
        <v>245</v>
      </c>
      <c r="N46" s="61" t="s">
        <v>130</v>
      </c>
      <c r="O46" s="12" t="s">
        <v>251</v>
      </c>
      <c r="Q46" s="12" t="s">
        <v>341</v>
      </c>
      <c r="R46" s="2" t="s">
        <v>342</v>
      </c>
      <c r="S46" s="2" t="s">
        <v>343</v>
      </c>
      <c r="U46" s="137" t="s">
        <v>182</v>
      </c>
      <c r="AH46" s="2"/>
      <c r="AI46" s="2"/>
      <c r="AM46" s="53" t="s">
        <v>138</v>
      </c>
      <c r="AN46" s="53" t="s">
        <v>138</v>
      </c>
      <c r="AO46" s="53" t="s">
        <v>138</v>
      </c>
      <c r="AP46" s="156" t="s">
        <v>138</v>
      </c>
      <c r="AR46" s="12" t="s">
        <v>139</v>
      </c>
      <c r="AS46" s="12" t="s">
        <v>558</v>
      </c>
      <c r="AT46" s="12" t="s">
        <v>140</v>
      </c>
    </row>
    <row r="47" spans="1:46" x14ac:dyDescent="0.25">
      <c r="E47" s="2"/>
      <c r="G47" s="122"/>
      <c r="I47" s="122"/>
      <c r="K47" s="122"/>
      <c r="AM47" s="53"/>
      <c r="AN47" s="53"/>
      <c r="AO47" s="53"/>
      <c r="AP47" s="156"/>
    </row>
    <row r="48" spans="1:46" x14ac:dyDescent="0.25">
      <c r="E48" s="2"/>
      <c r="I48" s="122"/>
      <c r="K48" s="122"/>
      <c r="AM48" s="53"/>
      <c r="AN48" s="53"/>
      <c r="AO48" s="53"/>
      <c r="AP48" s="156"/>
    </row>
    <row r="49" spans="5:42" x14ac:dyDescent="0.25">
      <c r="E49" s="2"/>
      <c r="I49" s="122"/>
      <c r="K49" s="122"/>
      <c r="AM49" s="53"/>
      <c r="AN49" s="53"/>
      <c r="AO49" s="53"/>
      <c r="AP49" s="156"/>
    </row>
    <row r="50" spans="5:42" x14ac:dyDescent="0.25">
      <c r="E50" s="2"/>
      <c r="I50" s="122"/>
      <c r="K50" s="122"/>
      <c r="AM50" s="53"/>
      <c r="AN50" s="53"/>
      <c r="AO50" s="53"/>
      <c r="AP50" s="156"/>
    </row>
    <row r="51" spans="5:42" x14ac:dyDescent="0.25">
      <c r="E51" s="2"/>
      <c r="I51" s="122"/>
      <c r="K51" s="122"/>
      <c r="AM51" s="53"/>
      <c r="AN51" s="53"/>
      <c r="AO51" s="53"/>
      <c r="AP51" s="156"/>
    </row>
    <row r="52" spans="5:42" x14ac:dyDescent="0.25">
      <c r="E52" s="2"/>
      <c r="I52" s="122"/>
      <c r="K52" s="122"/>
      <c r="AM52" s="53"/>
      <c r="AN52" s="53"/>
      <c r="AO52" s="53"/>
      <c r="AP52" s="156"/>
    </row>
    <row r="53" spans="5:42" x14ac:dyDescent="0.25">
      <c r="E53" s="2"/>
      <c r="AM53" s="53"/>
      <c r="AN53" s="53"/>
      <c r="AO53" s="53"/>
      <c r="AP53" s="156"/>
    </row>
    <row r="54" spans="5:42" x14ac:dyDescent="0.25">
      <c r="E54" s="2"/>
      <c r="AM54" s="53"/>
      <c r="AN54" s="53"/>
      <c r="AO54" s="53"/>
      <c r="AP54" s="156"/>
    </row>
    <row r="55" spans="5:42" x14ac:dyDescent="0.25">
      <c r="E55" s="2"/>
      <c r="AM55" s="53"/>
      <c r="AN55" s="53"/>
      <c r="AO55" s="53"/>
      <c r="AP55" s="156"/>
    </row>
    <row r="56" spans="5:42" x14ac:dyDescent="0.25">
      <c r="E56" s="2"/>
      <c r="AM56" s="53"/>
      <c r="AN56" s="53"/>
      <c r="AO56" s="53"/>
      <c r="AP56" s="156"/>
    </row>
    <row r="57" spans="5:42" x14ac:dyDescent="0.25">
      <c r="E57" s="2"/>
      <c r="AM57" s="53"/>
      <c r="AN57" s="53"/>
      <c r="AO57" s="53"/>
      <c r="AP57" s="156"/>
    </row>
    <row r="58" spans="5:42" x14ac:dyDescent="0.25">
      <c r="E58" s="2"/>
      <c r="AM58" s="53"/>
      <c r="AN58" s="53"/>
      <c r="AO58" s="53"/>
      <c r="AP58" s="156"/>
    </row>
    <row r="59" spans="5:42" x14ac:dyDescent="0.25">
      <c r="E59" s="2"/>
      <c r="AM59" s="53"/>
      <c r="AN59" s="53"/>
      <c r="AO59" s="53"/>
      <c r="AP59" s="156"/>
    </row>
    <row r="60" spans="5:42" x14ac:dyDescent="0.25">
      <c r="E60" s="2"/>
      <c r="AM60" s="53"/>
      <c r="AN60" s="53"/>
      <c r="AO60" s="53"/>
      <c r="AP60" s="156"/>
    </row>
    <row r="61" spans="5:42" x14ac:dyDescent="0.25">
      <c r="E61" s="2"/>
      <c r="AM61" s="53"/>
      <c r="AN61" s="53"/>
      <c r="AO61" s="53"/>
      <c r="AP61" s="156"/>
    </row>
    <row r="62" spans="5:42" x14ac:dyDescent="0.25">
      <c r="E62" s="2"/>
      <c r="AM62" s="53"/>
      <c r="AN62" s="53"/>
      <c r="AO62" s="53"/>
      <c r="AP62" s="156"/>
    </row>
    <row r="63" spans="5:42" x14ac:dyDescent="0.25">
      <c r="E63" s="2"/>
      <c r="AM63" s="53"/>
      <c r="AN63" s="53"/>
      <c r="AO63" s="53"/>
      <c r="AP63" s="156"/>
    </row>
    <row r="64" spans="5:42" x14ac:dyDescent="0.25">
      <c r="E64" s="2"/>
      <c r="AM64" s="53"/>
      <c r="AN64" s="53"/>
      <c r="AO64" s="53"/>
      <c r="AP64" s="156"/>
    </row>
    <row r="65" spans="5:42" x14ac:dyDescent="0.25">
      <c r="E65" s="2"/>
      <c r="AM65" s="53"/>
      <c r="AN65" s="53"/>
      <c r="AO65" s="53"/>
      <c r="AP65" s="156"/>
    </row>
    <row r="66" spans="5:42" x14ac:dyDescent="0.25">
      <c r="E66" s="2"/>
      <c r="AM66" s="53"/>
      <c r="AN66" s="53"/>
      <c r="AO66" s="53"/>
      <c r="AP66" s="156"/>
    </row>
    <row r="67" spans="5:42" x14ac:dyDescent="0.25">
      <c r="E67" s="2"/>
      <c r="AM67" s="53"/>
      <c r="AN67" s="53"/>
      <c r="AO67" s="53"/>
      <c r="AP67" s="156"/>
    </row>
    <row r="68" spans="5:42" x14ac:dyDescent="0.25">
      <c r="E68" s="2"/>
      <c r="AM68" s="53"/>
      <c r="AN68" s="53"/>
      <c r="AO68" s="53"/>
      <c r="AP68" s="156"/>
    </row>
    <row r="69" spans="5:42" x14ac:dyDescent="0.25">
      <c r="E69" s="2"/>
      <c r="AM69" s="53"/>
      <c r="AN69" s="53"/>
      <c r="AO69" s="53"/>
      <c r="AP69" s="156"/>
    </row>
    <row r="70" spans="5:42" x14ac:dyDescent="0.25">
      <c r="E70" s="2"/>
      <c r="AM70" s="53"/>
      <c r="AN70" s="53"/>
      <c r="AO70" s="53"/>
      <c r="AP70" s="156"/>
    </row>
    <row r="71" spans="5:42" x14ac:dyDescent="0.25">
      <c r="E71" s="2"/>
      <c r="AM71" s="53"/>
      <c r="AN71" s="53"/>
      <c r="AO71" s="53"/>
      <c r="AP71" s="156"/>
    </row>
    <row r="72" spans="5:42" x14ac:dyDescent="0.25">
      <c r="E72" s="2"/>
      <c r="AM72" s="53"/>
      <c r="AN72" s="53"/>
      <c r="AO72" s="53"/>
      <c r="AP72" s="156"/>
    </row>
    <row r="73" spans="5:42" x14ac:dyDescent="0.25">
      <c r="E73" s="2"/>
      <c r="AM73" s="53"/>
      <c r="AN73" s="53"/>
      <c r="AO73" s="53"/>
      <c r="AP73" s="156"/>
    </row>
    <row r="74" spans="5:42" x14ac:dyDescent="0.25">
      <c r="E74" s="2"/>
      <c r="AM74" s="53"/>
      <c r="AN74" s="53"/>
      <c r="AO74" s="53"/>
      <c r="AP74" s="156"/>
    </row>
    <row r="75" spans="5:42" x14ac:dyDescent="0.25">
      <c r="E75" s="2"/>
      <c r="AM75" s="53"/>
      <c r="AN75" s="53"/>
      <c r="AO75" s="53"/>
      <c r="AP75" s="156"/>
    </row>
    <row r="76" spans="5:42" x14ac:dyDescent="0.25">
      <c r="E76" s="2"/>
      <c r="AM76" s="53"/>
      <c r="AN76" s="53"/>
      <c r="AO76" s="53"/>
      <c r="AP76" s="156"/>
    </row>
    <row r="77" spans="5:42" x14ac:dyDescent="0.25">
      <c r="E77" s="2"/>
      <c r="AM77" s="53"/>
      <c r="AN77" s="53"/>
      <c r="AO77" s="53"/>
      <c r="AP77" s="156"/>
    </row>
    <row r="78" spans="5:42" x14ac:dyDescent="0.25">
      <c r="E78" s="2"/>
      <c r="AM78" s="53"/>
      <c r="AN78" s="53"/>
      <c r="AO78" s="53"/>
      <c r="AP78" s="156"/>
    </row>
    <row r="79" spans="5:42" x14ac:dyDescent="0.25">
      <c r="E79" s="2"/>
      <c r="AM79" s="53"/>
      <c r="AN79" s="53"/>
      <c r="AO79" s="53"/>
      <c r="AP79" s="156"/>
    </row>
    <row r="80" spans="5:42" x14ac:dyDescent="0.25">
      <c r="E80" s="2"/>
      <c r="AM80" s="53"/>
      <c r="AN80" s="53"/>
      <c r="AO80" s="53"/>
      <c r="AP80" s="156"/>
    </row>
    <row r="81" spans="5:42" x14ac:dyDescent="0.25">
      <c r="E81" s="2"/>
      <c r="AM81" s="53"/>
      <c r="AN81" s="53"/>
      <c r="AO81" s="53"/>
      <c r="AP81" s="156"/>
    </row>
    <row r="82" spans="5:42" x14ac:dyDescent="0.25">
      <c r="E82" s="2"/>
    </row>
    <row r="83" spans="5:42" x14ac:dyDescent="0.25">
      <c r="E83" s="2"/>
    </row>
    <row r="84" spans="5:42" x14ac:dyDescent="0.25">
      <c r="E84" s="2"/>
    </row>
    <row r="85" spans="5:42" x14ac:dyDescent="0.25">
      <c r="E85" s="2"/>
    </row>
    <row r="86" spans="5:42" x14ac:dyDescent="0.25">
      <c r="E86" s="2"/>
    </row>
    <row r="87" spans="5:42" x14ac:dyDescent="0.25">
      <c r="E87" s="2"/>
    </row>
    <row r="88" spans="5:42" x14ac:dyDescent="0.25">
      <c r="E88" s="2"/>
    </row>
    <row r="89" spans="5:42" x14ac:dyDescent="0.25">
      <c r="E89" s="2"/>
    </row>
    <row r="90" spans="5:42" x14ac:dyDescent="0.25">
      <c r="E90" s="2"/>
    </row>
    <row r="91" spans="5:42" x14ac:dyDescent="0.25">
      <c r="E91" s="2"/>
    </row>
    <row r="92" spans="5:42" x14ac:dyDescent="0.25">
      <c r="E92" s="2"/>
    </row>
    <row r="93" spans="5:42" x14ac:dyDescent="0.25">
      <c r="E93" s="2"/>
    </row>
    <row r="94" spans="5:42" x14ac:dyDescent="0.25">
      <c r="E94" s="2"/>
    </row>
    <row r="95" spans="5:42" x14ac:dyDescent="0.25">
      <c r="E95" s="2"/>
    </row>
    <row r="96" spans="5:42" x14ac:dyDescent="0.25">
      <c r="E96" s="2"/>
    </row>
    <row r="97" spans="5:5" x14ac:dyDescent="0.25">
      <c r="E97" s="2"/>
    </row>
    <row r="98" spans="5:5" x14ac:dyDescent="0.25">
      <c r="E98" s="2"/>
    </row>
    <row r="99" spans="5:5" x14ac:dyDescent="0.25">
      <c r="E99" s="2"/>
    </row>
    <row r="100" spans="5:5" x14ac:dyDescent="0.25">
      <c r="E100" s="2"/>
    </row>
    <row r="101" spans="5:5" x14ac:dyDescent="0.25">
      <c r="E101" s="2"/>
    </row>
    <row r="102" spans="5:5" x14ac:dyDescent="0.25">
      <c r="E102" s="2"/>
    </row>
    <row r="103" spans="5:5" x14ac:dyDescent="0.25">
      <c r="E103" s="2"/>
    </row>
    <row r="104" spans="5:5" x14ac:dyDescent="0.25">
      <c r="E104" s="2"/>
    </row>
    <row r="105" spans="5:5" x14ac:dyDescent="0.25">
      <c r="E105" s="2"/>
    </row>
    <row r="106" spans="5:5" x14ac:dyDescent="0.25">
      <c r="E106" s="2"/>
    </row>
    <row r="107" spans="5:5" x14ac:dyDescent="0.25">
      <c r="E107" s="2"/>
    </row>
    <row r="108" spans="5:5" x14ac:dyDescent="0.25">
      <c r="E108" s="2"/>
    </row>
    <row r="109" spans="5:5" x14ac:dyDescent="0.25">
      <c r="E109" s="2"/>
    </row>
    <row r="110" spans="5:5" x14ac:dyDescent="0.25">
      <c r="E110" s="2"/>
    </row>
    <row r="111" spans="5:5" x14ac:dyDescent="0.25">
      <c r="E111" s="2"/>
    </row>
    <row r="112" spans="5:5" x14ac:dyDescent="0.25">
      <c r="E112" s="2"/>
    </row>
    <row r="113" spans="5:5" x14ac:dyDescent="0.25">
      <c r="E113" s="2"/>
    </row>
    <row r="114" spans="5:5" x14ac:dyDescent="0.25">
      <c r="E114" s="2"/>
    </row>
    <row r="115" spans="5:5" x14ac:dyDescent="0.25">
      <c r="E115" s="2"/>
    </row>
    <row r="116" spans="5:5" x14ac:dyDescent="0.25">
      <c r="E116" s="2"/>
    </row>
  </sheetData>
  <autoFilter ref="A3:AU46" xr:uid="{1CB978FF-9F91-4931-91EE-AC8481223ACF}"/>
  <mergeCells count="2">
    <mergeCell ref="V2:AF2"/>
    <mergeCell ref="F2:K2"/>
  </mergeCells>
  <phoneticPr fontId="20" type="noConversion"/>
  <dataValidations disablePrompts="1" count="3">
    <dataValidation type="list" allowBlank="1" showInputMessage="1" showErrorMessage="1" sqref="E75:E116" xr:uid="{6E295B57-9931-4E80-B0C0-224B207F0706}">
      <formula1>"Community Outreach, Emergency Preparedness, Grid Design Ops Maintenance, Overview of Service Territory, Risk Methodology Assessment, Situational Awareness, Vegetation Management, PSPS, Other Wildfire, Wildfire Mitigation Strategy Development"</formula1>
    </dataValidation>
    <dataValidation type="list" allowBlank="1" showInputMessage="1" showErrorMessage="1" sqref="AM74:AQ1048576 AT4:AT73" xr:uid="{EDEFECBE-1393-46B8-8168-8B4803C97957}">
      <formula1>"Non-HFTD, HFRA, Tier 2, Tier 3, Fire Rebuild"</formula1>
    </dataValidation>
    <dataValidation type="list" allowBlank="1" showInputMessage="1" showErrorMessage="1" sqref="E4:E74" xr:uid="{BA1F417E-85BF-4A66-9D81-C1B5A93527A2}">
      <formula1>"Community Outreach, Emergency Preparedness, Grid Design Ops Maintenance, Overview of Service Territory, Risk Methodology Assessment, Situational Awareness, Vegetation Management, PSPS, Wildfire Mitigation Strategy Development, System Hardening"</formula1>
    </dataValidation>
  </dataValidations>
  <hyperlinks>
    <hyperlink ref="N4" r:id="rId1" xr:uid="{D55C2416-7028-4B27-A5F8-664BD5E06A88}"/>
    <hyperlink ref="N5" r:id="rId2" xr:uid="{CD78BB3E-5F37-4A92-B7C3-017EC91657A8}"/>
    <hyperlink ref="U4" r:id="rId3" xr:uid="{DA0FD5B4-4718-442E-A7DC-805DF2B7E181}"/>
    <hyperlink ref="U5" r:id="rId4" xr:uid="{D0AED317-2CCB-43ED-BE07-3E4053DB3D5A}"/>
    <hyperlink ref="U11" r:id="rId5" xr:uid="{2202C2FE-D888-423F-A82B-24C6F4797221}"/>
    <hyperlink ref="U9" r:id="rId6" xr:uid="{53355C8A-474F-4580-9977-F0A2459A6015}"/>
    <hyperlink ref="U6" r:id="rId7" xr:uid="{E8AA3DB9-5FBF-4FF7-B92F-BAE9F3906837}"/>
    <hyperlink ref="U7:U8" r:id="rId8" display="https://edisonintl.sharepoint.com/:b:/t/Public/regpublic/EfvNOSSafzVBuONoK8OuBtABFWk87GpdhIlrtKwEZQghhw " xr:uid="{D65F3E55-8038-4F96-932A-D3B95DB03548}"/>
    <hyperlink ref="U10" r:id="rId9" xr:uid="{6A4F2917-9E60-41AB-A175-597C7C185BED}"/>
    <hyperlink ref="U21" r:id="rId10" xr:uid="{C0B57DDA-765D-4777-9BD8-BA882E4B8FC8}"/>
    <hyperlink ref="U22:U24" r:id="rId11" display="https://edisonintl.sharepoint.com/:b:/t/Public/regpublic/ERQ9MA1ZBhFBh8BJwWHOpSgBe9O2KjaHs5t63Y2sQdXPlA " xr:uid="{9CE34968-9815-4569-833B-9DE160B4E2FF}"/>
    <hyperlink ref="U14" r:id="rId12" xr:uid="{B0D492D3-F952-4BDE-A512-E36F8DBDDB7B}"/>
    <hyperlink ref="U39" r:id="rId13" xr:uid="{7EDE9952-D537-469A-9125-68B2B46F53F7}"/>
    <hyperlink ref="U40:U41" r:id="rId14" display="https://edisonintl.sharepoint.com/:b:/t/Public/regpublic/EfvNOSSafzVBuONoK8OuBtABFWk87GpdhIlrtKwEZQghhw " xr:uid="{3C8FC92D-750B-4F04-A597-D1E38734F3EF}"/>
    <hyperlink ref="U43:U46" r:id="rId15" display="https://edisonintl.sharepoint.com/:b:/t/Public/regpublic/EfvNOSSafzVBuONoK8OuBtABFWk87GpdhIlrtKwEZQghhw " xr:uid="{B506EE49-1474-44E6-83D7-5701CC74EF21}"/>
    <hyperlink ref="U25:U29" r:id="rId16" display="https://edisonintl.sharepoint.com/:b:/t/Public/regpublic/ERQ9MA1ZBhFBh8BJwWHOpSgBe9O2KjaHs5t63Y2sQdXPlA " xr:uid="{2D0AC58A-A158-469A-88FF-400F0C280DB3}"/>
    <hyperlink ref="U30" r:id="rId17" xr:uid="{8BC0DA8E-40FA-4EEA-9051-0AF143263908}"/>
    <hyperlink ref="U31:U38" r:id="rId18" display="https://edisonintl.sharepoint.com/:b:/t/Public/regpublic/Ee1GlHGftqRBrpvkFrqyefgBwruOdrKgjNsPUEwxdTWNpQ " xr:uid="{AF69A6E3-8850-45AD-8BF8-1A5C77C97A5A}"/>
  </hyperlinks>
  <pageMargins left="0.7" right="0.7" top="0.75" bottom="0.75" header="0.3" footer="0.3"/>
  <pageSetup orientation="portrait" horizontalDpi="360" verticalDpi="360" r:id="rId19"/>
  <legacyDrawing r:id="rId20"/>
  <picture r:id="rId2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2B3325-73CD-4C63-BD17-5C09ECDE252C}">
  <dimension ref="A1:W81"/>
  <sheetViews>
    <sheetView workbookViewId="0">
      <pane xSplit="1" ySplit="3" topLeftCell="E4" activePane="bottomRight" state="frozen"/>
      <selection pane="topRight" activeCell="B1" sqref="B1"/>
      <selection pane="bottomLeft" activeCell="A4" sqref="A4"/>
      <selection pane="bottomRight" activeCell="P18" sqref="P18"/>
    </sheetView>
  </sheetViews>
  <sheetFormatPr defaultRowHeight="15" x14ac:dyDescent="0.25"/>
  <cols>
    <col min="1" max="1" width="58.7109375" style="126" customWidth="1"/>
    <col min="2" max="2" width="53.7109375" style="126" customWidth="1"/>
    <col min="3" max="3" width="30.85546875" bestFit="1" customWidth="1"/>
    <col min="4" max="4" width="29.85546875" bestFit="1" customWidth="1"/>
    <col min="5" max="5" width="30.85546875" bestFit="1" customWidth="1"/>
    <col min="6" max="6" width="29.85546875" bestFit="1" customWidth="1"/>
    <col min="7" max="7" width="16.7109375" bestFit="1" customWidth="1"/>
    <col min="8" max="8" width="21.28515625" style="123" hidden="1" customWidth="1"/>
    <col min="9" max="9" width="14.7109375" style="128" hidden="1" customWidth="1"/>
    <col min="10" max="12" width="14.7109375" style="129" hidden="1" customWidth="1"/>
    <col min="13" max="15" width="14.7109375" style="129" customWidth="1"/>
    <col min="16" max="16" width="14.7109375" style="132" customWidth="1"/>
    <col min="17" max="17" width="3.28515625" customWidth="1"/>
    <col min="18" max="18" width="35.5703125" customWidth="1"/>
    <col min="19" max="21" width="12" bestFit="1" customWidth="1"/>
    <col min="22" max="22" width="4.5703125" customWidth="1"/>
  </cols>
  <sheetData>
    <row r="1" spans="1:23" x14ac:dyDescent="0.25">
      <c r="A1" s="125" t="s">
        <v>98</v>
      </c>
      <c r="B1" s="8" t="s">
        <v>344</v>
      </c>
      <c r="I1" s="163" t="s">
        <v>345</v>
      </c>
      <c r="J1" s="163"/>
      <c r="K1" s="163"/>
      <c r="L1" s="163"/>
      <c r="M1" s="163" t="s">
        <v>346</v>
      </c>
      <c r="N1" s="163"/>
      <c r="O1" s="163"/>
      <c r="P1" s="163"/>
      <c r="R1" s="163" t="s">
        <v>346</v>
      </c>
      <c r="S1" s="163"/>
      <c r="T1" s="163"/>
      <c r="U1" s="163"/>
    </row>
    <row r="2" spans="1:23" x14ac:dyDescent="0.25">
      <c r="A2" s="123"/>
      <c r="B2" s="123"/>
      <c r="H2" s="123" t="s">
        <v>347</v>
      </c>
      <c r="I2" s="129">
        <v>2024</v>
      </c>
      <c r="J2" s="129">
        <v>2024</v>
      </c>
      <c r="K2" s="129" t="s">
        <v>348</v>
      </c>
      <c r="L2" s="129" t="s">
        <v>349</v>
      </c>
      <c r="M2" s="129">
        <v>2025</v>
      </c>
      <c r="N2" s="129">
        <v>2025</v>
      </c>
      <c r="O2" s="129" t="s">
        <v>350</v>
      </c>
      <c r="P2" s="132" t="s">
        <v>349</v>
      </c>
      <c r="R2" s="129">
        <v>2025</v>
      </c>
      <c r="S2" s="129">
        <v>2025</v>
      </c>
      <c r="T2" s="129" t="s">
        <v>350</v>
      </c>
      <c r="U2" s="132" t="s">
        <v>349</v>
      </c>
    </row>
    <row r="3" spans="1:23" x14ac:dyDescent="0.25">
      <c r="A3" s="124" t="s">
        <v>39</v>
      </c>
      <c r="B3" s="124" t="s">
        <v>12</v>
      </c>
      <c r="C3" s="8" t="s">
        <v>351</v>
      </c>
      <c r="D3" s="8" t="s">
        <v>352</v>
      </c>
      <c r="E3" s="8" t="s">
        <v>353</v>
      </c>
      <c r="F3" s="8" t="s">
        <v>354</v>
      </c>
      <c r="G3" s="8"/>
      <c r="H3" s="126" t="s">
        <v>355</v>
      </c>
      <c r="I3" s="128" t="s">
        <v>356</v>
      </c>
      <c r="J3" s="130" t="s">
        <v>357</v>
      </c>
      <c r="M3" s="128" t="s">
        <v>356</v>
      </c>
      <c r="N3" s="130" t="s">
        <v>357</v>
      </c>
      <c r="R3" s="128" t="s">
        <v>356</v>
      </c>
      <c r="S3" s="130" t="s">
        <v>357</v>
      </c>
      <c r="T3" s="129"/>
      <c r="U3" s="132"/>
    </row>
    <row r="4" spans="1:23" x14ac:dyDescent="0.25">
      <c r="A4" s="126" t="s">
        <v>157</v>
      </c>
      <c r="B4" s="8"/>
      <c r="C4" s="127"/>
      <c r="D4" s="127"/>
      <c r="E4" s="127"/>
      <c r="F4" s="127"/>
      <c r="G4" s="127"/>
      <c r="J4" s="128"/>
    </row>
    <row r="5" spans="1:23" x14ac:dyDescent="0.25">
      <c r="B5" s="126" t="s">
        <v>155</v>
      </c>
      <c r="C5" s="127">
        <v>0</v>
      </c>
      <c r="D5" s="127">
        <v>35000</v>
      </c>
      <c r="E5" s="127">
        <v>0</v>
      </c>
      <c r="F5" s="127">
        <v>35000</v>
      </c>
      <c r="G5" s="127"/>
      <c r="J5" s="128" t="e">
        <f>SUMIF('[3]O&amp;M | In Use'!$E$18:$E$2548,A4,'[3]O&amp;M | In Use'!$CD$17:$CD$2548)</f>
        <v>#VALUE!</v>
      </c>
      <c r="K5" s="131" t="e">
        <f>SUM(I5:J5)</f>
        <v>#VALUE!</v>
      </c>
      <c r="L5" s="132" t="e">
        <f>IF(K5=0,0,SUM(C5:D5)/K5)</f>
        <v>#VALUE!</v>
      </c>
      <c r="M5" s="128"/>
      <c r="N5" s="128">
        <f>GETPIVOTDATA("Sum of 2025 Forecast (2025$)CPUC",'[4]O&amp;M Pivot'!$A$4,"GRC Activity Name","Aerial Suppression","BA/MA","Wildfire Management Spend (GR)","BPE","Wildfire Management")</f>
        <v>35000</v>
      </c>
      <c r="O5" s="131">
        <f>SUM(M5:N5)</f>
        <v>35000</v>
      </c>
      <c r="P5" s="132">
        <f>SUM(E5:F5)/O5</f>
        <v>1</v>
      </c>
      <c r="R5" s="138"/>
      <c r="S5" s="138">
        <v>35000</v>
      </c>
      <c r="T5" s="138">
        <v>35000</v>
      </c>
      <c r="U5" s="139">
        <v>1</v>
      </c>
    </row>
    <row r="6" spans="1:23" x14ac:dyDescent="0.25">
      <c r="A6" s="126" t="s">
        <v>217</v>
      </c>
      <c r="B6" s="8"/>
      <c r="C6" s="127"/>
      <c r="D6" s="127"/>
      <c r="E6" s="127"/>
      <c r="F6" s="127"/>
      <c r="G6" s="127"/>
      <c r="J6" s="128"/>
      <c r="K6" s="131">
        <f t="shared" ref="K6:K69" si="0">SUM(I6:J6)</f>
        <v>0</v>
      </c>
      <c r="L6" s="132">
        <f t="shared" ref="L6:L69" si="1">IF(K6=0,0,SUM(C6:D6)/K6)</f>
        <v>0</v>
      </c>
      <c r="M6" s="128"/>
      <c r="N6" s="128"/>
      <c r="O6" s="131">
        <f t="shared" ref="O6:O69" si="2">SUM(M6:N6)</f>
        <v>0</v>
      </c>
      <c r="R6" s="138"/>
      <c r="S6" s="138"/>
      <c r="T6" s="138">
        <v>0</v>
      </c>
      <c r="U6" s="139"/>
    </row>
    <row r="7" spans="1:23" x14ac:dyDescent="0.25">
      <c r="B7" s="126" t="s">
        <v>216</v>
      </c>
      <c r="C7" s="127">
        <v>0</v>
      </c>
      <c r="D7" s="127">
        <v>412.5</v>
      </c>
      <c r="E7" s="127">
        <v>0</v>
      </c>
      <c r="F7" s="127">
        <v>0</v>
      </c>
      <c r="G7" s="127"/>
      <c r="J7" s="128" t="e">
        <f>SUMIF('[3]O&amp;M | In Use'!$E$18:$E$2548,A6,'[3]O&amp;M | In Use'!$CD$17:$CD$2548)</f>
        <v>#VALUE!</v>
      </c>
      <c r="K7" s="131" t="e">
        <f t="shared" si="0"/>
        <v>#VALUE!</v>
      </c>
      <c r="L7" s="132" t="e">
        <f t="shared" si="1"/>
        <v>#VALUE!</v>
      </c>
      <c r="M7" s="128">
        <f>GETPIVOTDATA("Sum of 2025",'[4]Cap Pivot'!$A$7,"BPE","Wildfire Management","GRC Activity","Alternative Technologies","BA/MA","Wildfire Management Spend (GR)")</f>
        <v>15998.976431504565</v>
      </c>
      <c r="N7" s="128">
        <f>GETPIVOTDATA("Sum of 2025 Forecast (2025$)CPUC",'[4]O&amp;M Pivot'!$A$4,"GRC Activity Name","Alternative Technologies","BA/MA","Wildfire Management Spend (GR)","BPE","Wildfire Management")</f>
        <v>1000.2100655672499</v>
      </c>
      <c r="O7" s="131">
        <f t="shared" si="2"/>
        <v>16999.186497071816</v>
      </c>
      <c r="P7" s="132">
        <f>SUM(E7:F7)/O7</f>
        <v>0</v>
      </c>
      <c r="R7" s="138">
        <v>15998.976431504565</v>
      </c>
      <c r="S7" s="138">
        <v>1000.2100655672499</v>
      </c>
      <c r="T7" s="138">
        <v>16999.186497071816</v>
      </c>
      <c r="U7" s="139">
        <v>0</v>
      </c>
    </row>
    <row r="8" spans="1:23" s="11" customFormat="1" x14ac:dyDescent="0.25">
      <c r="A8" s="142" t="s">
        <v>171</v>
      </c>
      <c r="B8" s="8"/>
      <c r="C8" s="143"/>
      <c r="D8" s="143"/>
      <c r="E8" s="143"/>
      <c r="F8" s="143"/>
      <c r="G8" s="143"/>
      <c r="H8" s="144"/>
      <c r="I8" s="145"/>
      <c r="J8" s="145" t="e">
        <f>SUMIFS('[3]O&amp;M | In Use'!$CD$17:$CD$2548,'[3]O&amp;M | In Use'!$E$17:$E$2548,A6,'[3]O&amp;M | In Use'!$I$17:$I$2548,$H$2)</f>
        <v>#VALUE!</v>
      </c>
      <c r="K8" s="146" t="e">
        <f t="shared" si="0"/>
        <v>#VALUE!</v>
      </c>
      <c r="L8" s="147" t="e">
        <f t="shared" si="1"/>
        <v>#VALUE!</v>
      </c>
      <c r="M8" s="145"/>
      <c r="N8" s="145"/>
      <c r="O8" s="146">
        <f t="shared" si="2"/>
        <v>0</v>
      </c>
      <c r="P8" s="147"/>
      <c r="R8" s="141"/>
      <c r="S8" s="141"/>
      <c r="T8" s="141">
        <v>0</v>
      </c>
      <c r="U8" s="148"/>
    </row>
    <row r="9" spans="1:23" s="11" customFormat="1" x14ac:dyDescent="0.25">
      <c r="A9" s="142"/>
      <c r="B9" s="142" t="s">
        <v>170</v>
      </c>
      <c r="C9" s="143">
        <v>0</v>
      </c>
      <c r="D9" s="143">
        <v>27601.486679999998</v>
      </c>
      <c r="E9" s="143">
        <v>0</v>
      </c>
      <c r="F9" s="143">
        <v>28685.65207</v>
      </c>
      <c r="G9" s="143"/>
      <c r="H9" s="144"/>
      <c r="I9" s="145"/>
      <c r="J9" s="145" t="e">
        <f>SUMIFS('[3]O&amp;M | In Use'!$CD$17:$CD$2548,'[3]O&amp;M | In Use'!$E$17:$E$2548,A8,'[3]O&amp;M | In Use'!$I$17:$I$2548,$H$2)</f>
        <v>#VALUE!</v>
      </c>
      <c r="K9" s="146" t="e">
        <f t="shared" si="0"/>
        <v>#VALUE!</v>
      </c>
      <c r="L9" s="147" t="e">
        <f t="shared" si="1"/>
        <v>#VALUE!</v>
      </c>
      <c r="M9" s="145"/>
      <c r="N9" s="145">
        <f>SUM(GETPIVOTDATA("Sum of 2025 Forecast (2025$)CPUC",'[4]O&amp;M Pivot'!$A$4,"GRC Activity Name","Dead, Dying and Diseased Tree Removal","BA/MA","Vegetation Management Balancing Account (VMBA)","BPE","Vegetation Management"),GETPIVOTDATA("Sum of 2025 Forecast (2025$)CPUC",'[4]O&amp;M Pivot'!$A$4,"GRC Activity Name","Dead, Dying and Diseased Tree Removal","BA/MA","Vegetation Management Balancing Account (VMBA)","BPE","Wildfire Management"))</f>
        <v>35698.921852982545</v>
      </c>
      <c r="O9" s="146">
        <f t="shared" si="2"/>
        <v>35698.921852982545</v>
      </c>
      <c r="P9" s="147">
        <f>SUM(E9:F9)/O9</f>
        <v>0.80354393301105798</v>
      </c>
      <c r="R9" s="141"/>
      <c r="S9" s="141">
        <v>35698.921852982545</v>
      </c>
      <c r="T9" s="141">
        <v>35698.921852982545</v>
      </c>
      <c r="U9" s="148">
        <v>0.80354393301105798</v>
      </c>
    </row>
    <row r="10" spans="1:23" s="11" customFormat="1" x14ac:dyDescent="0.25">
      <c r="A10" s="142" t="s">
        <v>296</v>
      </c>
      <c r="B10" s="8"/>
      <c r="C10" s="143"/>
      <c r="D10" s="143"/>
      <c r="E10" s="143"/>
      <c r="F10" s="143"/>
      <c r="G10" s="143"/>
      <c r="H10" s="144"/>
      <c r="I10" s="145"/>
      <c r="J10" s="145"/>
      <c r="K10" s="146">
        <f t="shared" si="0"/>
        <v>0</v>
      </c>
      <c r="L10" s="147">
        <f t="shared" si="1"/>
        <v>0</v>
      </c>
      <c r="M10" s="145"/>
      <c r="N10" s="145"/>
      <c r="O10" s="146">
        <f t="shared" si="2"/>
        <v>0</v>
      </c>
      <c r="P10" s="147"/>
      <c r="R10" s="141"/>
      <c r="S10" s="141"/>
      <c r="T10" s="141">
        <v>0</v>
      </c>
      <c r="U10" s="148"/>
    </row>
    <row r="11" spans="1:23" s="11" customFormat="1" x14ac:dyDescent="0.25">
      <c r="A11" s="142"/>
      <c r="B11" s="142" t="s">
        <v>169</v>
      </c>
      <c r="C11" s="143">
        <v>0</v>
      </c>
      <c r="D11" s="143">
        <v>25915.392219999907</v>
      </c>
      <c r="E11" s="143">
        <v>0</v>
      </c>
      <c r="F11" s="143">
        <v>26196.762740000002</v>
      </c>
      <c r="G11" s="143"/>
      <c r="H11" s="144"/>
      <c r="I11" s="145"/>
      <c r="J11" s="149" t="e">
        <f>SUMIF('[3]O&amp;M | In Use'!$E$18:$E$2548,A10,'[3]O&amp;M | In Use'!$CD$17:$CD$2548)</f>
        <v>#VALUE!</v>
      </c>
      <c r="K11" s="146" t="e">
        <f t="shared" si="0"/>
        <v>#VALUE!</v>
      </c>
      <c r="L11" s="147" t="e">
        <f t="shared" si="1"/>
        <v>#VALUE!</v>
      </c>
      <c r="M11" s="145"/>
      <c r="N11" s="145"/>
      <c r="O11" s="146">
        <f t="shared" si="2"/>
        <v>0</v>
      </c>
      <c r="P11" s="147"/>
      <c r="R11" s="141"/>
      <c r="S11" s="141"/>
      <c r="T11" s="141">
        <v>0</v>
      </c>
      <c r="U11" s="148"/>
    </row>
    <row r="12" spans="1:23" s="11" customFormat="1" x14ac:dyDescent="0.25">
      <c r="A12" s="142" t="s">
        <v>173</v>
      </c>
      <c r="B12" s="8"/>
      <c r="C12" s="143"/>
      <c r="D12" s="143"/>
      <c r="E12" s="143"/>
      <c r="F12" s="143"/>
      <c r="G12" s="143"/>
      <c r="H12" s="144"/>
      <c r="I12" s="145"/>
      <c r="J12" s="145"/>
      <c r="K12" s="146">
        <f t="shared" si="0"/>
        <v>0</v>
      </c>
      <c r="L12" s="147">
        <f t="shared" si="1"/>
        <v>0</v>
      </c>
      <c r="M12" s="145"/>
      <c r="N12" s="145"/>
      <c r="O12" s="146">
        <f t="shared" si="2"/>
        <v>0</v>
      </c>
      <c r="P12" s="147"/>
      <c r="R12" s="141"/>
      <c r="S12" s="141"/>
      <c r="T12" s="141">
        <v>0</v>
      </c>
      <c r="U12" s="148"/>
    </row>
    <row r="13" spans="1:23" s="11" customFormat="1" ht="45" x14ac:dyDescent="0.25">
      <c r="A13" s="142"/>
      <c r="B13" s="142" t="s">
        <v>303</v>
      </c>
      <c r="C13" s="143">
        <v>0</v>
      </c>
      <c r="D13" s="143">
        <v>216394.45208567198</v>
      </c>
      <c r="E13" s="143">
        <v>0</v>
      </c>
      <c r="F13" s="143">
        <v>224987.54575454199</v>
      </c>
      <c r="G13" s="143"/>
      <c r="H13" s="144"/>
      <c r="I13" s="145"/>
      <c r="J13" s="145" t="e">
        <f>SUMIFS('[3]O&amp;M | In Use'!$CD$17:$CD$2548,'[3]O&amp;M | In Use'!$E$17:$E$2548,A12,'[3]O&amp;M | In Use'!$I$17:$I$2548,$H$2)</f>
        <v>#VALUE!</v>
      </c>
      <c r="K13" s="146" t="e">
        <f t="shared" si="0"/>
        <v>#VALUE!</v>
      </c>
      <c r="L13" s="147" t="e">
        <f t="shared" si="1"/>
        <v>#VALUE!</v>
      </c>
      <c r="M13" s="145"/>
      <c r="N13" s="145">
        <f>SUM(GETPIVOTDATA("Sum of 2025 Forecast (2025$)CPUC",'[4]O&amp;M Pivot'!$A$4,"GRC Activity Name","Distribution Routine Vegetation Management","BA/MA","Vegetation Management Balancing Account (VMBA)","BPE","Vegetation Management"),GETPIVOTDATA("Sum of 2025 Forecast (2025$)CPUC",'[4]O&amp;M Pivot'!$A$4,"GRC Activity Name","Distribution Routine Vegetation Management","BA/MA","Vegetation Management Balancing Account (VMBA)","BPE","Wildfire Management"))</f>
        <v>494530.36511686508</v>
      </c>
      <c r="O13" s="146">
        <f t="shared" si="2"/>
        <v>494530.36511686508</v>
      </c>
      <c r="P13" s="147">
        <f>SUM(E13:F13)/O13</f>
        <v>0.45495193343966656</v>
      </c>
      <c r="R13" s="141"/>
      <c r="S13" s="141">
        <v>494530.36511686508</v>
      </c>
      <c r="T13" s="141">
        <v>494530.36511686508</v>
      </c>
      <c r="U13" s="148">
        <v>0.45495193343966656</v>
      </c>
      <c r="W13" s="141"/>
    </row>
    <row r="14" spans="1:23" s="11" customFormat="1" x14ac:dyDescent="0.25">
      <c r="A14" s="142"/>
      <c r="B14" s="142" t="s">
        <v>307</v>
      </c>
      <c r="C14" s="143">
        <v>0</v>
      </c>
      <c r="D14" s="143">
        <v>1497.9073900000001</v>
      </c>
      <c r="E14" s="143">
        <v>0</v>
      </c>
      <c r="F14" s="143">
        <v>44467.482859999996</v>
      </c>
      <c r="G14" s="143"/>
      <c r="H14" s="144"/>
      <c r="I14" s="145"/>
      <c r="J14" s="145"/>
      <c r="K14" s="146">
        <f t="shared" si="0"/>
        <v>0</v>
      </c>
      <c r="L14" s="147" t="e">
        <f>IF(K13=0,0,SUM(C14:D14)/K13)</f>
        <v>#VALUE!</v>
      </c>
      <c r="M14" s="145"/>
      <c r="N14" s="145"/>
      <c r="O14" s="146">
        <f t="shared" si="2"/>
        <v>0</v>
      </c>
      <c r="P14" s="147">
        <f>SUM(E14:F14)/O13</f>
        <v>8.991860964794679E-2</v>
      </c>
      <c r="R14" s="141"/>
      <c r="S14" s="141"/>
      <c r="T14" s="141">
        <v>0</v>
      </c>
      <c r="U14" s="148">
        <v>8.991860964794679E-2</v>
      </c>
      <c r="W14" s="141"/>
    </row>
    <row r="15" spans="1:23" x14ac:dyDescent="0.25">
      <c r="A15" s="126" t="s">
        <v>193</v>
      </c>
      <c r="B15" s="8"/>
      <c r="C15" s="127"/>
      <c r="D15" s="127"/>
      <c r="E15" s="127"/>
      <c r="F15" s="127"/>
      <c r="G15" s="127"/>
      <c r="J15" s="128"/>
      <c r="K15" s="131">
        <f t="shared" si="0"/>
        <v>0</v>
      </c>
      <c r="L15" s="132">
        <f t="shared" si="1"/>
        <v>0</v>
      </c>
      <c r="M15" s="128"/>
      <c r="N15" s="128"/>
      <c r="O15" s="131">
        <f t="shared" si="2"/>
        <v>0</v>
      </c>
      <c r="R15" s="138"/>
      <c r="S15" s="138"/>
      <c r="T15" s="138">
        <v>0</v>
      </c>
      <c r="U15" s="139"/>
    </row>
    <row r="16" spans="1:23" x14ac:dyDescent="0.25">
      <c r="B16" s="126" t="s">
        <v>193</v>
      </c>
      <c r="C16" s="127">
        <v>3521.50513</v>
      </c>
      <c r="D16" s="127">
        <v>363</v>
      </c>
      <c r="E16" s="127">
        <v>12067.76269999999</v>
      </c>
      <c r="F16" s="127">
        <v>576</v>
      </c>
      <c r="G16" s="127"/>
      <c r="J16" s="128" t="e">
        <f>SUMIFS('[3]O&amp;M | In Use'!$CD$17:$CD$2548,'[3]O&amp;M | In Use'!$E$17:$E$2548,A15,'[3]O&amp;M | In Use'!$I$17:$I$2548,$H$2)</f>
        <v>#VALUE!</v>
      </c>
      <c r="K16" s="131" t="e">
        <f t="shared" si="0"/>
        <v>#VALUE!</v>
      </c>
      <c r="L16" s="132" t="e">
        <f t="shared" si="1"/>
        <v>#VALUE!</v>
      </c>
      <c r="M16" s="128"/>
      <c r="N16" s="128"/>
      <c r="O16" s="131">
        <f t="shared" si="2"/>
        <v>0</v>
      </c>
      <c r="R16" s="138"/>
      <c r="S16" s="138"/>
      <c r="T16" s="138">
        <v>0</v>
      </c>
      <c r="U16" s="139"/>
    </row>
    <row r="17" spans="1:21" x14ac:dyDescent="0.25">
      <c r="A17" s="126" t="s">
        <v>154</v>
      </c>
      <c r="B17" s="8"/>
      <c r="C17" s="127"/>
      <c r="D17" s="127"/>
      <c r="E17" s="127"/>
      <c r="F17" s="127"/>
      <c r="G17" s="127"/>
      <c r="J17" s="128"/>
      <c r="K17" s="131">
        <f t="shared" si="0"/>
        <v>0</v>
      </c>
      <c r="L17" s="132">
        <f t="shared" si="1"/>
        <v>0</v>
      </c>
      <c r="M17" s="128"/>
      <c r="N17" s="128"/>
      <c r="O17" s="131">
        <f t="shared" si="2"/>
        <v>0</v>
      </c>
      <c r="R17" s="138"/>
      <c r="S17" s="138"/>
      <c r="T17" s="138">
        <v>0</v>
      </c>
      <c r="U17" s="139"/>
    </row>
    <row r="18" spans="1:21" x14ac:dyDescent="0.25">
      <c r="B18" s="126" t="s">
        <v>199</v>
      </c>
      <c r="C18" s="127">
        <v>131</v>
      </c>
      <c r="D18" s="127">
        <v>4664.8230000000003</v>
      </c>
      <c r="E18" s="127">
        <v>0</v>
      </c>
      <c r="F18" s="127">
        <v>4664.8230000000003</v>
      </c>
      <c r="G18" s="127"/>
      <c r="I18" s="128">
        <f>SUM([3]Budget_Data!$JL$294:$JL$295)</f>
        <v>2023.4803200000001</v>
      </c>
      <c r="J18" s="128" t="e">
        <f>SUMIFS('[3]O&amp;M | In Use'!$CD$17:$CD$2548,'[3]O&amp;M | In Use'!$E$17:$E$2548,A17,'[3]O&amp;M | In Use'!$I$17:$I$2548,$H$2)</f>
        <v>#VALUE!</v>
      </c>
      <c r="K18" s="131" t="e">
        <f t="shared" si="0"/>
        <v>#VALUE!</v>
      </c>
      <c r="L18" s="132" t="e">
        <f t="shared" si="1"/>
        <v>#VALUE!</v>
      </c>
      <c r="M18" s="128">
        <f>GETPIVOTDATA("Sum of 2025",'[4]Cap Pivot'!$A$7,"BPE","Wildfire Management","GRC Activity","Enhanced Situational Awareness","BA/MA","Wildfire Management Spend (GR)")</f>
        <v>485.57357854370611</v>
      </c>
      <c r="N18" s="128">
        <f>GETPIVOTDATA("Sum of 2025 Forecast (2025$)CPUC",'[4]O&amp;M Pivot'!$A$4,"GRC Activity Name","Enhanced Situational Awareness","BA/MA","Wildfire Management Spend (GR)","BPE","Wildfire Management")</f>
        <v>10175.606497039786</v>
      </c>
      <c r="O18" s="131">
        <f t="shared" si="2"/>
        <v>10661.180075583492</v>
      </c>
      <c r="P18" s="132">
        <f>SUM(E18:F18)/O18</f>
        <v>0.43755221907221109</v>
      </c>
      <c r="R18" s="138">
        <v>485.57357854370611</v>
      </c>
      <c r="S18" s="138">
        <v>10175.606497039786</v>
      </c>
      <c r="T18" s="138">
        <v>10661.180075583492</v>
      </c>
      <c r="U18" s="139">
        <v>0.43755221907221109</v>
      </c>
    </row>
    <row r="19" spans="1:21" x14ac:dyDescent="0.25">
      <c r="B19" s="126" t="s">
        <v>178</v>
      </c>
      <c r="C19" s="127">
        <v>1171.33431</v>
      </c>
      <c r="D19" s="127">
        <v>5590.8810000000003</v>
      </c>
      <c r="E19" s="127">
        <v>447.91273999999999</v>
      </c>
      <c r="F19" s="127">
        <v>5949.893</v>
      </c>
      <c r="G19" s="127"/>
      <c r="J19" s="128"/>
      <c r="K19" s="131">
        <f t="shared" si="0"/>
        <v>0</v>
      </c>
      <c r="L19" s="132">
        <f t="shared" si="1"/>
        <v>0</v>
      </c>
      <c r="M19" s="128"/>
      <c r="N19" s="128"/>
      <c r="O19" s="131">
        <f t="shared" si="2"/>
        <v>0</v>
      </c>
      <c r="P19" s="132">
        <f>SUM(E19:F19)/O18</f>
        <v>0.60010296183369216</v>
      </c>
      <c r="R19" s="138"/>
      <c r="S19" s="138"/>
      <c r="T19" s="138">
        <v>0</v>
      </c>
      <c r="U19" s="139">
        <v>0.60010296183369216</v>
      </c>
    </row>
    <row r="20" spans="1:21" s="11" customFormat="1" x14ac:dyDescent="0.25">
      <c r="A20" s="142" t="s">
        <v>168</v>
      </c>
      <c r="B20" s="8"/>
      <c r="C20" s="143"/>
      <c r="D20" s="143"/>
      <c r="E20" s="143"/>
      <c r="F20" s="143"/>
      <c r="G20" s="143"/>
      <c r="H20" s="144"/>
      <c r="I20" s="145"/>
      <c r="J20" s="145"/>
      <c r="K20" s="146">
        <f t="shared" si="0"/>
        <v>0</v>
      </c>
      <c r="L20" s="147">
        <f t="shared" si="1"/>
        <v>0</v>
      </c>
      <c r="M20" s="145"/>
      <c r="N20" s="145"/>
      <c r="O20" s="146">
        <f t="shared" si="2"/>
        <v>0</v>
      </c>
      <c r="P20" s="147"/>
      <c r="R20" s="141"/>
      <c r="S20" s="141"/>
      <c r="T20" s="141">
        <v>0</v>
      </c>
      <c r="U20" s="148"/>
    </row>
    <row r="21" spans="1:21" s="11" customFormat="1" x14ac:dyDescent="0.25">
      <c r="A21" s="142"/>
      <c r="B21" s="142" t="s">
        <v>298</v>
      </c>
      <c r="C21" s="143">
        <v>0</v>
      </c>
      <c r="D21" s="143">
        <v>830</v>
      </c>
      <c r="E21" s="143">
        <v>0</v>
      </c>
      <c r="F21" s="143">
        <v>450</v>
      </c>
      <c r="G21" s="143"/>
      <c r="H21" s="144"/>
      <c r="I21" s="145"/>
      <c r="J21" s="145" t="e">
        <f>SUMIFS('[3]O&amp;M | In Use'!$CD$17:$CD$2548,'[3]O&amp;M | In Use'!$E$17:$E$2548,A20,'[3]O&amp;M | In Use'!$I$17:$I$2548,$H$2)</f>
        <v>#VALUE!</v>
      </c>
      <c r="K21" s="146" t="e">
        <f t="shared" si="0"/>
        <v>#VALUE!</v>
      </c>
      <c r="L21" s="147" t="e">
        <f t="shared" si="1"/>
        <v>#VALUE!</v>
      </c>
      <c r="M21" s="145"/>
      <c r="N21" s="145">
        <f>GETPIVOTDATA("Sum of 2025 Forecast (2025$)CPUC",'[4]O&amp;M Pivot'!$A$4,"GRC Activity Name","Fire Hazard Prevention","BA/MA","Vegetation Management Balancing Account (VMBA)","BPE","Wildfire Management")</f>
        <v>1101.2394504773254</v>
      </c>
      <c r="O21" s="146">
        <f t="shared" si="2"/>
        <v>1101.2394504773254</v>
      </c>
      <c r="P21" s="147">
        <f>SUM(E21:F21)/O21</f>
        <v>0.40863047523855989</v>
      </c>
      <c r="R21" s="141"/>
      <c r="S21" s="141">
        <v>1101.2394504773254</v>
      </c>
      <c r="T21" s="141">
        <v>1101.2394504773254</v>
      </c>
      <c r="U21" s="148">
        <v>0.40863047523855989</v>
      </c>
    </row>
    <row r="22" spans="1:21" x14ac:dyDescent="0.25">
      <c r="A22" s="126" t="s">
        <v>162</v>
      </c>
      <c r="B22" s="8"/>
      <c r="C22" s="127"/>
      <c r="D22" s="127"/>
      <c r="E22" s="127"/>
      <c r="F22" s="127"/>
      <c r="G22" s="127"/>
      <c r="J22" s="128"/>
      <c r="K22" s="131">
        <f t="shared" si="0"/>
        <v>0</v>
      </c>
      <c r="L22" s="132">
        <f t="shared" si="1"/>
        <v>0</v>
      </c>
      <c r="M22" s="128"/>
      <c r="N22" s="128"/>
      <c r="O22" s="131">
        <f t="shared" si="2"/>
        <v>0</v>
      </c>
      <c r="R22" s="138"/>
      <c r="S22" s="138"/>
      <c r="T22" s="138">
        <v>0</v>
      </c>
      <c r="U22" s="139"/>
    </row>
    <row r="23" spans="1:21" x14ac:dyDescent="0.25">
      <c r="B23" s="126" t="s">
        <v>189</v>
      </c>
      <c r="C23" s="127">
        <v>0</v>
      </c>
      <c r="D23" s="127">
        <v>2360.2640000000001</v>
      </c>
      <c r="E23" s="127">
        <v>0</v>
      </c>
      <c r="F23" s="127">
        <v>3827.5919999999996</v>
      </c>
      <c r="G23" s="127"/>
      <c r="J23" s="128" t="e">
        <f>SUMIFS('[3]O&amp;M | In Use'!$CD$17:$CD$2548,'[3]O&amp;M | In Use'!$E$17:$E$2548,A22,'[3]O&amp;M | In Use'!$I$17:$I$2548,$H$2)</f>
        <v>#VALUE!</v>
      </c>
      <c r="K23" s="131" t="e">
        <f t="shared" si="0"/>
        <v>#VALUE!</v>
      </c>
      <c r="L23" s="132" t="e">
        <f t="shared" si="1"/>
        <v>#VALUE!</v>
      </c>
      <c r="M23" s="128">
        <f>GETPIVOTDATA("Sum of 2025",'[4]Cap Pivot'!$A$7,"BPE","Wildfire Management","GRC Activity","Fire Science and Advanced Modeling","BA/MA","Wildfire Management Spend (GR)")</f>
        <v>2710.201871818304</v>
      </c>
      <c r="N23" s="128">
        <f>GETPIVOTDATA("Sum of 2025 Forecast (2025$)CPUC",'[4]O&amp;M Pivot'!$A$4,"GRC Activity Name","Fire Science and Advanced Modeling","BA/MA","Wildfire Management Spend (GR)","BPE","Wildfire Management")</f>
        <v>7153.4592324942314</v>
      </c>
      <c r="O23" s="131">
        <f t="shared" si="2"/>
        <v>9863.6611043125358</v>
      </c>
      <c r="P23" s="132">
        <f>SUM(E23:F23)/O23</f>
        <v>0.3880498285090635</v>
      </c>
      <c r="R23" s="138">
        <v>2710.201871818304</v>
      </c>
      <c r="S23" s="138">
        <v>7153.4592324942314</v>
      </c>
      <c r="T23" s="138">
        <v>9863.6611043125358</v>
      </c>
      <c r="U23" s="139">
        <v>0.3880498285090635</v>
      </c>
    </row>
    <row r="24" spans="1:21" x14ac:dyDescent="0.25">
      <c r="B24" s="126" t="s">
        <v>184</v>
      </c>
      <c r="C24" s="127">
        <v>9.9999999999999995E-8</v>
      </c>
      <c r="D24" s="127">
        <v>5951.6010000000006</v>
      </c>
      <c r="E24" s="127">
        <v>2500</v>
      </c>
      <c r="F24" s="127">
        <v>5826.6910000000007</v>
      </c>
      <c r="G24" s="127"/>
      <c r="J24" s="128"/>
      <c r="K24" s="131">
        <f t="shared" si="0"/>
        <v>0</v>
      </c>
      <c r="L24" s="132">
        <f t="shared" si="1"/>
        <v>0</v>
      </c>
      <c r="M24" s="128"/>
      <c r="N24" s="128"/>
      <c r="O24" s="131">
        <f t="shared" si="2"/>
        <v>0</v>
      </c>
      <c r="P24" s="132">
        <f>SUM(E24:F24)/O23</f>
        <v>0.84417853694906964</v>
      </c>
      <c r="R24" s="138"/>
      <c r="S24" s="138"/>
      <c r="T24" s="138">
        <v>0</v>
      </c>
      <c r="U24" s="139">
        <v>0.84417853694906964</v>
      </c>
    </row>
    <row r="25" spans="1:21" x14ac:dyDescent="0.25">
      <c r="A25" s="126" t="s">
        <v>204</v>
      </c>
      <c r="B25" s="8"/>
      <c r="C25" s="127"/>
      <c r="D25" s="127"/>
      <c r="E25" s="127"/>
      <c r="F25" s="127"/>
      <c r="G25" s="127"/>
      <c r="J25" s="128"/>
      <c r="K25" s="131">
        <f t="shared" si="0"/>
        <v>0</v>
      </c>
      <c r="L25" s="132">
        <f t="shared" si="1"/>
        <v>0</v>
      </c>
      <c r="M25" s="128"/>
      <c r="N25" s="128"/>
      <c r="O25" s="131">
        <f t="shared" si="2"/>
        <v>0</v>
      </c>
      <c r="R25" s="138"/>
      <c r="S25" s="138"/>
      <c r="T25" s="138">
        <v>0</v>
      </c>
      <c r="U25" s="139"/>
    </row>
    <row r="26" spans="1:21" x14ac:dyDescent="0.25">
      <c r="B26" s="126" t="s">
        <v>203</v>
      </c>
      <c r="C26" s="127">
        <v>0</v>
      </c>
      <c r="D26" s="127">
        <v>0</v>
      </c>
      <c r="E26" s="127">
        <v>0</v>
      </c>
      <c r="F26" s="127">
        <v>0</v>
      </c>
      <c r="G26" s="127"/>
      <c r="J26" s="128" t="e">
        <f>SUMIFS('[3]O&amp;M | In Use'!$CD$17:$CD$2548,'[3]O&amp;M | In Use'!$E$17:$E$2548,A25,'[3]O&amp;M | In Use'!$I$17:$I$2548,$H$2)</f>
        <v>#VALUE!</v>
      </c>
      <c r="K26" s="131" t="e">
        <f t="shared" si="0"/>
        <v>#VALUE!</v>
      </c>
      <c r="L26" s="132" t="e">
        <f t="shared" si="1"/>
        <v>#VALUE!</v>
      </c>
      <c r="M26" s="128"/>
      <c r="N26" s="128"/>
      <c r="O26" s="131">
        <f t="shared" si="2"/>
        <v>0</v>
      </c>
      <c r="R26" s="138"/>
      <c r="S26" s="138"/>
      <c r="T26" s="138">
        <v>0</v>
      </c>
      <c r="U26" s="139"/>
    </row>
    <row r="27" spans="1:21" x14ac:dyDescent="0.25">
      <c r="A27" s="126" t="s">
        <v>131</v>
      </c>
      <c r="B27" s="8"/>
      <c r="C27" s="127"/>
      <c r="D27" s="127"/>
      <c r="E27" s="127"/>
      <c r="F27" s="127"/>
      <c r="G27" s="127"/>
      <c r="J27" s="128"/>
      <c r="K27" s="131">
        <f t="shared" si="0"/>
        <v>0</v>
      </c>
      <c r="L27" s="132">
        <f t="shared" si="1"/>
        <v>0</v>
      </c>
      <c r="M27" s="128"/>
      <c r="N27" s="128"/>
      <c r="O27" s="131">
        <f t="shared" si="2"/>
        <v>0</v>
      </c>
      <c r="R27" s="138"/>
      <c r="S27" s="138"/>
      <c r="T27" s="138">
        <v>0</v>
      </c>
      <c r="U27" s="139"/>
    </row>
    <row r="28" spans="1:21" x14ac:dyDescent="0.25">
      <c r="B28" s="126" t="s">
        <v>142</v>
      </c>
      <c r="C28" s="127">
        <v>45996.142980000004</v>
      </c>
      <c r="D28" s="127"/>
      <c r="E28" s="127">
        <v>387526.75105371058</v>
      </c>
      <c r="F28" s="127"/>
      <c r="G28" s="127"/>
      <c r="J28" s="128" t="e">
        <f>SUMIFS('[3]O&amp;M | In Use'!$CD$17:$CD$2548,'[3]O&amp;M | In Use'!$E$17:$E$2548,A27,'[3]O&amp;M | In Use'!$I$17:$I$2548,$H$2)</f>
        <v>#VALUE!</v>
      </c>
      <c r="K28" s="131" t="e">
        <f t="shared" si="0"/>
        <v>#VALUE!</v>
      </c>
      <c r="L28" s="132" t="e">
        <f t="shared" si="1"/>
        <v>#VALUE!</v>
      </c>
      <c r="M28" s="128">
        <f>GETPIVOTDATA("Sum of 2025",'[4]Cap Pivot'!$A$7,"BPE","Wildfire Management","GRC Activity","Grid Hardening","BA/MA","Grid Hardening Balancing Account (GHBA)")</f>
        <v>387526.75105371058</v>
      </c>
      <c r="N28" s="128">
        <f>GETPIVOTDATA("Sum of 2025 Forecast (2025$)CPUC",'[4]O&amp;M Pivot'!$A$4,"GRC Activity Name","Grid Hardening","BA/MA","Wildfire Management Spend (GR)","BPE","Wildfire Management")</f>
        <v>798.94386061362934</v>
      </c>
      <c r="O28" s="131">
        <f t="shared" si="2"/>
        <v>388325.69491432421</v>
      </c>
      <c r="P28" s="132">
        <f>SUM(E28:F28)/O28</f>
        <v>0.99794259336665869</v>
      </c>
      <c r="R28" s="138">
        <v>387526.75105371058</v>
      </c>
      <c r="S28" s="138">
        <v>798.94386061362934</v>
      </c>
      <c r="T28" s="138">
        <v>388325.69491432421</v>
      </c>
      <c r="U28" s="139">
        <v>0.99794259336665869</v>
      </c>
    </row>
    <row r="29" spans="1:21" x14ac:dyDescent="0.25">
      <c r="B29" s="126" t="s">
        <v>223</v>
      </c>
      <c r="C29" s="127">
        <v>17483.540990000001</v>
      </c>
      <c r="D29" s="127">
        <v>0</v>
      </c>
      <c r="E29" s="127">
        <v>10569.516730000001</v>
      </c>
      <c r="F29" s="127">
        <v>0</v>
      </c>
      <c r="G29" s="127"/>
      <c r="J29" s="128"/>
      <c r="K29" s="131">
        <f t="shared" si="0"/>
        <v>0</v>
      </c>
      <c r="L29" s="132">
        <f t="shared" si="1"/>
        <v>0</v>
      </c>
      <c r="M29" s="128"/>
      <c r="N29" s="128"/>
      <c r="O29" s="131">
        <f t="shared" si="2"/>
        <v>0</v>
      </c>
      <c r="P29" s="132">
        <f>SUM(E29:F29)/O28</f>
        <v>2.7218175022726578E-2</v>
      </c>
      <c r="R29" s="138"/>
      <c r="S29" s="138"/>
      <c r="T29" s="138">
        <v>0</v>
      </c>
      <c r="U29" s="139">
        <v>2.7218175022726578E-2</v>
      </c>
    </row>
    <row r="30" spans="1:21" x14ac:dyDescent="0.25">
      <c r="B30" s="126" t="s">
        <v>127</v>
      </c>
      <c r="C30" s="127">
        <v>1284487</v>
      </c>
      <c r="D30" s="127"/>
      <c r="E30" s="127"/>
      <c r="F30" s="127"/>
      <c r="G30" s="127"/>
      <c r="J30" s="128"/>
      <c r="K30" s="131">
        <f t="shared" si="0"/>
        <v>0</v>
      </c>
      <c r="L30" s="132">
        <f t="shared" si="1"/>
        <v>0</v>
      </c>
      <c r="M30" s="128"/>
      <c r="N30" s="128"/>
      <c r="O30" s="131">
        <f t="shared" si="2"/>
        <v>0</v>
      </c>
      <c r="R30" s="138"/>
      <c r="S30" s="138"/>
      <c r="T30" s="138">
        <v>0</v>
      </c>
      <c r="U30" s="139"/>
    </row>
    <row r="31" spans="1:21" x14ac:dyDescent="0.25">
      <c r="A31" s="126" t="s">
        <v>158</v>
      </c>
      <c r="B31" s="8"/>
      <c r="C31" s="127"/>
      <c r="D31" s="127"/>
      <c r="E31" s="127"/>
      <c r="F31" s="127"/>
      <c r="G31" s="127"/>
      <c r="J31" s="128"/>
      <c r="K31" s="131">
        <f t="shared" si="0"/>
        <v>0</v>
      </c>
      <c r="L31" s="132">
        <f t="shared" si="1"/>
        <v>0</v>
      </c>
      <c r="M31" s="128"/>
      <c r="N31" s="128"/>
      <c r="O31" s="131">
        <f t="shared" si="2"/>
        <v>0</v>
      </c>
      <c r="R31" s="138"/>
      <c r="S31" s="138"/>
      <c r="T31" s="138">
        <v>0</v>
      </c>
      <c r="U31" s="139"/>
    </row>
    <row r="32" spans="1:21" x14ac:dyDescent="0.25">
      <c r="B32" s="126" t="s">
        <v>213</v>
      </c>
      <c r="C32" s="127">
        <v>558.52710000000002</v>
      </c>
      <c r="D32" s="127">
        <v>1609.3015499999992</v>
      </c>
      <c r="E32" s="127">
        <v>0</v>
      </c>
      <c r="F32" s="127">
        <v>1676.5648600000002</v>
      </c>
      <c r="G32" s="127"/>
      <c r="I32" s="128">
        <f>SUM([3]Budget_Data!$JL$301:$JL$305)</f>
        <v>0</v>
      </c>
      <c r="J32" s="128" t="e">
        <f>SUMIFS('[3]O&amp;M | In Use'!$CD$17:$CD$2548,'[3]O&amp;M | In Use'!$E$17:$E$2548,A31,'[3]O&amp;M | In Use'!$I$17:$I$2548,$H$2)</f>
        <v>#VALUE!</v>
      </c>
      <c r="K32" s="131" t="e">
        <f t="shared" si="0"/>
        <v>#VALUE!</v>
      </c>
      <c r="L32" s="132" t="e">
        <f t="shared" si="1"/>
        <v>#VALUE!</v>
      </c>
      <c r="M32" s="128">
        <f>SUM(GETPIVOTDATA("Sum of 2025",'[4]Cap Pivot'!$A$7,"BPE","Wildfire Management","GRC Activity","HFRA Sectionalizing Devices","BA/MA","Grid Hardening Balancing Account (GHBA)"),GETPIVOTDATA("Sum of 2025",'[4]Cap Pivot'!$A$7,"BPE","Wildfire Management","GRC Activity","HFRA Sectionalizing Devices","BA/MA","Wildfire Management Spend (GR)"))</f>
        <v>7806.2405356708787</v>
      </c>
      <c r="N32" s="128">
        <f>GETPIVOTDATA("Sum of 2025 Forecast (2025$)CPUC",'[4]O&amp;M Pivot'!$A$4,"GRC Activity Name","HFRA Sectionalizing Devices","BA/MA","Wildfire Management Spend (GR)","BPE","Wildfire Management")</f>
        <v>492.96420783397804</v>
      </c>
      <c r="O32" s="131">
        <f t="shared" si="2"/>
        <v>8299.2047435048571</v>
      </c>
      <c r="P32" s="132">
        <f>SUM(E32:F32)/O32</f>
        <v>0.2020151221491574</v>
      </c>
      <c r="R32" s="138">
        <v>7806.2405356708787</v>
      </c>
      <c r="S32" s="138">
        <v>492.96420783397804</v>
      </c>
      <c r="T32" s="138">
        <v>8299.2047435048571</v>
      </c>
      <c r="U32" s="139">
        <v>0.2020151221491574</v>
      </c>
    </row>
    <row r="33" spans="1:21" x14ac:dyDescent="0.25">
      <c r="B33" s="126" t="s">
        <v>208</v>
      </c>
      <c r="C33" s="127">
        <v>2629.3675200000002</v>
      </c>
      <c r="D33" s="127">
        <v>0</v>
      </c>
      <c r="E33" s="127">
        <v>7200.7925099999902</v>
      </c>
      <c r="F33" s="127">
        <v>0</v>
      </c>
      <c r="G33" s="127"/>
      <c r="J33" s="128"/>
      <c r="K33" s="131">
        <f t="shared" si="0"/>
        <v>0</v>
      </c>
      <c r="L33" s="132">
        <f t="shared" si="1"/>
        <v>0</v>
      </c>
      <c r="M33" s="128"/>
      <c r="N33" s="128"/>
      <c r="O33" s="131">
        <f t="shared" si="2"/>
        <v>0</v>
      </c>
      <c r="P33" s="132">
        <f>SUM(E33:F33)/O32</f>
        <v>0.86764849555440737</v>
      </c>
      <c r="R33" s="138"/>
      <c r="S33" s="138"/>
      <c r="T33" s="138">
        <v>0</v>
      </c>
      <c r="U33" s="139">
        <v>0.86764849555440737</v>
      </c>
    </row>
    <row r="34" spans="1:21" x14ac:dyDescent="0.25">
      <c r="A34" s="126" t="s">
        <v>251</v>
      </c>
      <c r="B34" s="8"/>
      <c r="C34" s="127"/>
      <c r="D34" s="127"/>
      <c r="E34" s="127"/>
      <c r="F34" s="127"/>
      <c r="G34" s="127"/>
      <c r="J34" s="128"/>
      <c r="K34" s="131">
        <f t="shared" si="0"/>
        <v>0</v>
      </c>
      <c r="L34" s="132">
        <f t="shared" si="1"/>
        <v>0</v>
      </c>
      <c r="M34" s="128"/>
      <c r="N34" s="128"/>
      <c r="O34" s="131">
        <f t="shared" si="2"/>
        <v>0</v>
      </c>
      <c r="R34" s="138"/>
      <c r="S34" s="138"/>
      <c r="T34" s="138">
        <v>0</v>
      </c>
      <c r="U34" s="139"/>
    </row>
    <row r="35" spans="1:21" ht="30" x14ac:dyDescent="0.25">
      <c r="B35" s="126" t="s">
        <v>255</v>
      </c>
      <c r="C35" s="127">
        <v>0</v>
      </c>
      <c r="D35" s="127">
        <v>0</v>
      </c>
      <c r="E35" s="127">
        <v>0</v>
      </c>
      <c r="F35" s="127">
        <v>0</v>
      </c>
      <c r="G35" s="127"/>
      <c r="J35" s="128" t="e">
        <f>SUMIFS('[3]O&amp;M | In Use'!$CD$17:$CD$2548,'[3]O&amp;M | In Use'!$E$17:$E$2548,A34,'[3]O&amp;M | In Use'!$I$17:$I$2548,$H$2)</f>
        <v>#VALUE!</v>
      </c>
      <c r="K35" s="131" t="e">
        <f t="shared" si="0"/>
        <v>#VALUE!</v>
      </c>
      <c r="L35" s="132" t="e">
        <f t="shared" si="1"/>
        <v>#VALUE!</v>
      </c>
      <c r="M35" s="128">
        <f>SUM(GETPIVOTDATA("Sum of 2025",'[4]Cap Pivot'!$A$7,"BPE","Wildfire Management","GRC Activity","High Fire Risk Inspections and Remediations","BA/MA","Grid Hardening Balancing Account (GHBA)"),GETPIVOTDATA("Sum of 2025",'[4]Cap Pivot'!$A$7,"BPE","Wildfire Management","GRC Activity","High Fire Risk Inspections and Remediations","BA/MA","Wildfire Management Spend (GR)"))</f>
        <v>149237.1151788868</v>
      </c>
      <c r="N35" s="128">
        <f>GETPIVOTDATA("Sum of 2025 Forecast (2025$)CPUC",'[4]O&amp;M Pivot'!$A$4,"GRC Activity Name","High Fire Risk Inspections and Remediations","BA/MA","Wildfire Management Spend (GR)","BPE","Wildfire Management")</f>
        <v>121484.06790734921</v>
      </c>
      <c r="O35" s="131">
        <f t="shared" si="2"/>
        <v>270721.18308623601</v>
      </c>
      <c r="P35" s="132">
        <f>SUM(E35:F35)/$O$35</f>
        <v>0</v>
      </c>
      <c r="R35" s="138">
        <v>149237.1151788868</v>
      </c>
      <c r="S35" s="138">
        <v>121484.06790734921</v>
      </c>
      <c r="T35" s="138">
        <v>270721.18308623601</v>
      </c>
      <c r="U35" s="139">
        <v>0</v>
      </c>
    </row>
    <row r="36" spans="1:21" ht="30" x14ac:dyDescent="0.25">
      <c r="B36" s="126" t="s">
        <v>250</v>
      </c>
      <c r="C36" s="127">
        <v>116392.98503000001</v>
      </c>
      <c r="D36" s="127">
        <v>113845.38779999988</v>
      </c>
      <c r="E36" s="127">
        <v>113200.73794999988</v>
      </c>
      <c r="F36" s="127">
        <v>116157.2534099999</v>
      </c>
      <c r="G36" s="127"/>
      <c r="J36" s="128"/>
      <c r="K36" s="131">
        <f t="shared" si="0"/>
        <v>0</v>
      </c>
      <c r="L36" s="132">
        <f t="shared" si="1"/>
        <v>0</v>
      </c>
      <c r="M36" s="128"/>
      <c r="N36" s="128"/>
      <c r="O36" s="131">
        <f t="shared" si="2"/>
        <v>0</v>
      </c>
      <c r="P36" s="132">
        <f t="shared" ref="P36:P43" si="3">SUM(E36:F36)/$O$35</f>
        <v>0.84721110016329859</v>
      </c>
      <c r="R36" s="138"/>
      <c r="S36" s="138"/>
      <c r="T36" s="138">
        <v>0</v>
      </c>
      <c r="U36" s="139">
        <v>0.84721110016329859</v>
      </c>
    </row>
    <row r="37" spans="1:21" ht="30" x14ac:dyDescent="0.25">
      <c r="B37" s="126" t="s">
        <v>276</v>
      </c>
      <c r="C37" s="127">
        <v>0</v>
      </c>
      <c r="D37" s="127">
        <v>280</v>
      </c>
      <c r="E37" s="127">
        <v>0</v>
      </c>
      <c r="F37" s="127">
        <v>280</v>
      </c>
      <c r="G37" s="127"/>
      <c r="J37" s="128"/>
      <c r="K37" s="131">
        <f t="shared" si="0"/>
        <v>0</v>
      </c>
      <c r="L37" s="132">
        <f t="shared" si="1"/>
        <v>0</v>
      </c>
      <c r="M37" s="128"/>
      <c r="N37" s="128"/>
      <c r="O37" s="131">
        <f t="shared" si="2"/>
        <v>0</v>
      </c>
      <c r="P37" s="132">
        <f t="shared" si="3"/>
        <v>1.0342744398793807E-3</v>
      </c>
      <c r="R37" s="138"/>
      <c r="S37" s="138"/>
      <c r="T37" s="138">
        <v>0</v>
      </c>
      <c r="U37" s="139">
        <v>1.0342744398793807E-3</v>
      </c>
    </row>
    <row r="38" spans="1:21" x14ac:dyDescent="0.25">
      <c r="B38" s="126" t="s">
        <v>280</v>
      </c>
      <c r="C38" s="127">
        <v>4448.0769899999877</v>
      </c>
      <c r="D38" s="127">
        <v>1231.55483</v>
      </c>
      <c r="E38" s="127">
        <v>2318.1124999999988</v>
      </c>
      <c r="F38" s="127">
        <v>812.39229</v>
      </c>
      <c r="G38" s="127"/>
      <c r="J38" s="128"/>
      <c r="K38" s="131">
        <f t="shared" si="0"/>
        <v>0</v>
      </c>
      <c r="L38" s="132">
        <f t="shared" si="1"/>
        <v>0</v>
      </c>
      <c r="M38" s="128"/>
      <c r="N38" s="128"/>
      <c r="O38" s="131">
        <f t="shared" si="2"/>
        <v>0</v>
      </c>
      <c r="P38" s="132">
        <f t="shared" si="3"/>
        <v>1.1563575315060597E-2</v>
      </c>
      <c r="R38" s="138"/>
      <c r="S38" s="138"/>
      <c r="T38" s="138">
        <v>0</v>
      </c>
      <c r="U38" s="139">
        <v>1.1563575315060597E-2</v>
      </c>
    </row>
    <row r="39" spans="1:21" ht="30" x14ac:dyDescent="0.25">
      <c r="B39" s="126" t="s">
        <v>285</v>
      </c>
      <c r="C39" s="127">
        <v>0</v>
      </c>
      <c r="D39" s="127">
        <v>1759.2686100000001</v>
      </c>
      <c r="E39" s="127">
        <v>542.69022999999993</v>
      </c>
      <c r="F39" s="127">
        <v>1793.0856600000002</v>
      </c>
      <c r="G39" s="127"/>
      <c r="J39" s="128"/>
      <c r="K39" s="131">
        <f t="shared" si="0"/>
        <v>0</v>
      </c>
      <c r="L39" s="132">
        <f t="shared" si="1"/>
        <v>0</v>
      </c>
      <c r="M39" s="128"/>
      <c r="N39" s="128"/>
      <c r="O39" s="131">
        <f t="shared" si="2"/>
        <v>0</v>
      </c>
      <c r="P39" s="132">
        <f t="shared" si="3"/>
        <v>8.6279760725482563E-3</v>
      </c>
      <c r="R39" s="138"/>
      <c r="S39" s="138"/>
      <c r="T39" s="138">
        <v>0</v>
      </c>
      <c r="U39" s="139">
        <v>8.6279760725482563E-3</v>
      </c>
    </row>
    <row r="40" spans="1:21" ht="30" x14ac:dyDescent="0.25">
      <c r="B40" s="126" t="s">
        <v>262</v>
      </c>
      <c r="C40" s="127">
        <v>329.47376000000003</v>
      </c>
      <c r="D40" s="127">
        <v>11438.246130000001</v>
      </c>
      <c r="E40" s="127">
        <v>332.03474999999906</v>
      </c>
      <c r="F40" s="127">
        <v>11508.320270000002</v>
      </c>
      <c r="G40" s="127"/>
      <c r="J40" s="128"/>
      <c r="K40" s="131">
        <f t="shared" si="0"/>
        <v>0</v>
      </c>
      <c r="L40" s="132">
        <f t="shared" si="1"/>
        <v>0</v>
      </c>
      <c r="M40" s="128"/>
      <c r="N40" s="128"/>
      <c r="O40" s="131">
        <f t="shared" si="2"/>
        <v>0</v>
      </c>
      <c r="P40" s="132">
        <f t="shared" si="3"/>
        <v>4.3736344843869693E-2</v>
      </c>
      <c r="R40" s="138"/>
      <c r="S40" s="138"/>
      <c r="T40" s="138">
        <v>0</v>
      </c>
      <c r="U40" s="139">
        <v>4.3736344843869693E-2</v>
      </c>
    </row>
    <row r="41" spans="1:21" ht="30" x14ac:dyDescent="0.25">
      <c r="B41" s="126" t="s">
        <v>259</v>
      </c>
      <c r="C41" s="127">
        <v>20270.355039999988</v>
      </c>
      <c r="D41" s="127">
        <v>8447.2546599999987</v>
      </c>
      <c r="E41" s="127">
        <v>21789.518060000002</v>
      </c>
      <c r="F41" s="127">
        <v>9681.4998799999994</v>
      </c>
      <c r="G41" s="127"/>
      <c r="J41" s="128"/>
      <c r="K41" s="131">
        <f t="shared" si="0"/>
        <v>0</v>
      </c>
      <c r="L41" s="132">
        <f t="shared" si="1"/>
        <v>0</v>
      </c>
      <c r="M41" s="128"/>
      <c r="N41" s="128"/>
      <c r="O41" s="131">
        <f t="shared" si="2"/>
        <v>0</v>
      </c>
      <c r="P41" s="132">
        <f t="shared" si="3"/>
        <v>0.11624881947259801</v>
      </c>
      <c r="R41" s="138"/>
      <c r="S41" s="138"/>
      <c r="T41" s="138">
        <v>0</v>
      </c>
      <c r="U41" s="139">
        <v>0.11624881947259801</v>
      </c>
    </row>
    <row r="42" spans="1:21" x14ac:dyDescent="0.25">
      <c r="B42" s="126" t="s">
        <v>335</v>
      </c>
      <c r="C42" s="127">
        <v>3937.4607199999996</v>
      </c>
      <c r="D42" s="127">
        <v>2451.6280000000002</v>
      </c>
      <c r="E42" s="127">
        <v>1491.2963999999999</v>
      </c>
      <c r="F42" s="127">
        <v>2950</v>
      </c>
      <c r="G42" s="127"/>
      <c r="J42" s="128"/>
      <c r="K42" s="131">
        <f t="shared" si="0"/>
        <v>0</v>
      </c>
      <c r="L42" s="132">
        <f t="shared" si="1"/>
        <v>0</v>
      </c>
      <c r="M42" s="128"/>
      <c r="N42" s="128"/>
      <c r="O42" s="131">
        <f t="shared" si="2"/>
        <v>0</v>
      </c>
      <c r="P42" s="132">
        <f t="shared" si="3"/>
        <v>1.6405426237315394E-2</v>
      </c>
      <c r="R42" s="138"/>
      <c r="S42" s="138"/>
      <c r="T42" s="138">
        <v>0</v>
      </c>
      <c r="U42" s="139">
        <v>1.6405426237315394E-2</v>
      </c>
    </row>
    <row r="43" spans="1:21" x14ac:dyDescent="0.25">
      <c r="B43" s="126" t="s">
        <v>340</v>
      </c>
      <c r="C43" s="127">
        <v>1524.0718100000001</v>
      </c>
      <c r="D43" s="127">
        <v>2162.1999999999998</v>
      </c>
      <c r="E43" s="127">
        <v>1015.2390899999999</v>
      </c>
      <c r="F43" s="127">
        <v>2162.2000000000003</v>
      </c>
      <c r="G43" s="127"/>
      <c r="J43" s="128"/>
      <c r="K43" s="131">
        <f t="shared" si="0"/>
        <v>0</v>
      </c>
      <c r="L43" s="132">
        <f t="shared" si="1"/>
        <v>0</v>
      </c>
      <c r="M43" s="128"/>
      <c r="N43" s="128"/>
      <c r="O43" s="131">
        <f t="shared" si="2"/>
        <v>0</v>
      </c>
      <c r="P43" s="132">
        <f t="shared" si="3"/>
        <v>1.1736942982359283E-2</v>
      </c>
      <c r="R43" s="138"/>
      <c r="S43" s="138"/>
      <c r="T43" s="138">
        <v>0</v>
      </c>
      <c r="U43" s="139">
        <v>1.1736942982359283E-2</v>
      </c>
    </row>
    <row r="44" spans="1:21" x14ac:dyDescent="0.25">
      <c r="A44" s="126" t="s">
        <v>267</v>
      </c>
      <c r="B44" s="8"/>
      <c r="C44" s="127"/>
      <c r="D44" s="127"/>
      <c r="E44" s="127"/>
      <c r="F44" s="127"/>
      <c r="G44" s="127"/>
      <c r="J44" s="128"/>
      <c r="K44" s="131">
        <f t="shared" si="0"/>
        <v>0</v>
      </c>
      <c r="L44" s="132">
        <f t="shared" si="1"/>
        <v>0</v>
      </c>
      <c r="M44" s="128"/>
      <c r="N44" s="128"/>
      <c r="O44" s="131">
        <f t="shared" si="2"/>
        <v>0</v>
      </c>
      <c r="R44" s="138"/>
      <c r="S44" s="138"/>
      <c r="T44" s="138">
        <v>0</v>
      </c>
      <c r="U44" s="139"/>
    </row>
    <row r="45" spans="1:21" ht="30" x14ac:dyDescent="0.25">
      <c r="B45" s="126" t="s">
        <v>266</v>
      </c>
      <c r="C45" s="127">
        <v>0</v>
      </c>
      <c r="D45" s="127">
        <v>475.14614</v>
      </c>
      <c r="E45" s="127">
        <v>0</v>
      </c>
      <c r="F45" s="127">
        <v>475.83121</v>
      </c>
      <c r="G45" s="127"/>
      <c r="J45" s="128" t="e">
        <f>SUMIFS('[3]O&amp;M | In Use'!$CD$17:$CD$2548,'[3]O&amp;M | In Use'!$E$17:$E$2548,A44,'[3]O&amp;M | In Use'!$I$17:$I$2548,$H$2)</f>
        <v>#VALUE!</v>
      </c>
      <c r="K45" s="131" t="e">
        <f t="shared" si="0"/>
        <v>#VALUE!</v>
      </c>
      <c r="L45" s="132" t="e">
        <f t="shared" si="1"/>
        <v>#VALUE!</v>
      </c>
      <c r="M45" s="128"/>
      <c r="N45" s="128">
        <f>GETPIVOTDATA("Sum of 2025 Forecast (2025$)CPUC",'[4]O&amp;M Pivot'!$A$4,"GRC Activity Name","Infrared Inspection Program","BA/MA","Wildfire Management Spend (GR)","BPE","Wildfire Management")</f>
        <v>539.79170801905946</v>
      </c>
      <c r="O45" s="131">
        <f t="shared" si="2"/>
        <v>539.79170801905946</v>
      </c>
      <c r="P45" s="132">
        <f>SUM(E45:F45)/$O$45</f>
        <v>0.88150892822384541</v>
      </c>
      <c r="R45" s="138"/>
      <c r="S45" s="138">
        <v>539.79170801905946</v>
      </c>
      <c r="T45" s="138">
        <v>539.79170801905946</v>
      </c>
      <c r="U45" s="139">
        <v>0.88150892822384541</v>
      </c>
    </row>
    <row r="46" spans="1:21" ht="45" x14ac:dyDescent="0.25">
      <c r="B46" s="126" t="s">
        <v>272</v>
      </c>
      <c r="C46" s="127">
        <v>0</v>
      </c>
      <c r="D46" s="127">
        <v>103.54231000000001</v>
      </c>
      <c r="E46" s="127">
        <v>0</v>
      </c>
      <c r="F46" s="127">
        <v>104.88510000000001</v>
      </c>
      <c r="G46" s="127"/>
      <c r="J46" s="128"/>
      <c r="K46" s="131">
        <f t="shared" si="0"/>
        <v>0</v>
      </c>
      <c r="L46" s="132">
        <f t="shared" si="1"/>
        <v>0</v>
      </c>
      <c r="M46" s="128"/>
      <c r="N46" s="128"/>
      <c r="O46" s="131">
        <f t="shared" si="2"/>
        <v>0</v>
      </c>
      <c r="P46" s="132">
        <f>SUM(E46:F46)/$O$45</f>
        <v>0.19430661575908578</v>
      </c>
      <c r="R46" s="138"/>
      <c r="S46" s="138"/>
      <c r="T46" s="138">
        <v>0</v>
      </c>
      <c r="U46" s="139">
        <v>0.19430661575908578</v>
      </c>
    </row>
    <row r="47" spans="1:21" x14ac:dyDescent="0.25">
      <c r="A47" s="126" t="s">
        <v>228</v>
      </c>
      <c r="B47" s="8"/>
      <c r="C47" s="127"/>
      <c r="D47" s="127"/>
      <c r="E47" s="127"/>
      <c r="F47" s="127"/>
      <c r="G47" s="127"/>
      <c r="J47" s="128"/>
      <c r="K47" s="131">
        <f t="shared" si="0"/>
        <v>0</v>
      </c>
      <c r="L47" s="132">
        <f t="shared" si="1"/>
        <v>0</v>
      </c>
      <c r="M47" s="128"/>
      <c r="N47" s="128"/>
      <c r="O47" s="131">
        <f t="shared" si="2"/>
        <v>0</v>
      </c>
      <c r="R47" s="138"/>
      <c r="S47" s="138"/>
      <c r="T47" s="138">
        <v>0</v>
      </c>
      <c r="U47" s="139"/>
    </row>
    <row r="48" spans="1:21" x14ac:dyDescent="0.25">
      <c r="B48" s="126" t="s">
        <v>228</v>
      </c>
      <c r="C48" s="127">
        <v>4338.2195099999999</v>
      </c>
      <c r="D48" s="127">
        <v>4009.3694100000002</v>
      </c>
      <c r="E48" s="127">
        <v>4376.3477700000003</v>
      </c>
      <c r="F48" s="127">
        <v>4122.7720299999992</v>
      </c>
      <c r="G48" s="127"/>
      <c r="J48" s="128" t="e">
        <f>SUMIFS('[3]O&amp;M | In Use'!$CD$17:$CD$2548,'[3]O&amp;M | In Use'!$E$17:$E$2548,A47,'[3]O&amp;M | In Use'!$I$17:$I$2548,$H$2)</f>
        <v>#VALUE!</v>
      </c>
      <c r="K48" s="131" t="e">
        <f t="shared" si="0"/>
        <v>#VALUE!</v>
      </c>
      <c r="L48" s="132" t="e">
        <f t="shared" si="1"/>
        <v>#VALUE!</v>
      </c>
      <c r="M48" s="128"/>
      <c r="N48" s="128"/>
      <c r="O48" s="131">
        <f t="shared" si="2"/>
        <v>0</v>
      </c>
      <c r="R48" s="138"/>
      <c r="S48" s="138"/>
      <c r="T48" s="138">
        <v>0</v>
      </c>
      <c r="U48" s="139"/>
    </row>
    <row r="49" spans="1:21" x14ac:dyDescent="0.25">
      <c r="A49" s="126" t="s">
        <v>161</v>
      </c>
      <c r="B49" s="8"/>
      <c r="C49" s="127"/>
      <c r="D49" s="127"/>
      <c r="E49" s="127"/>
      <c r="F49" s="127"/>
      <c r="G49" s="127"/>
      <c r="J49" s="128"/>
      <c r="K49" s="131">
        <f t="shared" si="0"/>
        <v>0</v>
      </c>
      <c r="L49" s="132">
        <f t="shared" si="1"/>
        <v>0</v>
      </c>
      <c r="M49" s="128"/>
      <c r="N49" s="128"/>
      <c r="O49" s="131">
        <f t="shared" si="2"/>
        <v>0</v>
      </c>
      <c r="R49" s="138"/>
      <c r="S49" s="138"/>
      <c r="T49" s="138">
        <v>0</v>
      </c>
      <c r="U49" s="139"/>
    </row>
    <row r="50" spans="1:21" ht="30" x14ac:dyDescent="0.25">
      <c r="B50" s="126" t="s">
        <v>311</v>
      </c>
      <c r="C50" s="127">
        <v>0</v>
      </c>
      <c r="D50" s="127">
        <v>8507.3949100000009</v>
      </c>
      <c r="E50" s="127">
        <v>0</v>
      </c>
      <c r="F50" s="127">
        <v>8669.8163499999991</v>
      </c>
      <c r="G50" s="127"/>
      <c r="I50" s="128">
        <f>[3]Budget_Data!$JL$306</f>
        <v>5530.4754999999996</v>
      </c>
      <c r="J50" s="128" t="e">
        <f>SUMIFS('[3]O&amp;M | In Use'!$CD$17:$CD$2548,'[3]O&amp;M | In Use'!$E$17:$E$2548,A49,'[3]O&amp;M | In Use'!$I$17:$I$2548,$H$2)</f>
        <v>#VALUE!</v>
      </c>
      <c r="K50" s="131" t="e">
        <f t="shared" si="0"/>
        <v>#VALUE!</v>
      </c>
      <c r="L50" s="132" t="e">
        <f t="shared" si="1"/>
        <v>#VALUE!</v>
      </c>
      <c r="M50" s="128"/>
      <c r="N50" s="128">
        <f>GETPIVOTDATA("Sum of 2025 Forecast (2025$)CPUC",'[4]O&amp;M Pivot'!$A$4,"GRC Activity Name","PSPS Customer Support","BA/MA","Wildfire Management Spend (GR)","BPE","Wildfire Management")</f>
        <v>38213.012139608712</v>
      </c>
      <c r="O50" s="131">
        <f t="shared" si="2"/>
        <v>38213.012139608712</v>
      </c>
      <c r="P50" s="132">
        <f>SUM(E50:F50)/SUM($O$50:$O$51)</f>
        <v>0.14485656148750889</v>
      </c>
      <c r="R50" s="138"/>
      <c r="S50" s="138">
        <v>38213.012139608712</v>
      </c>
      <c r="T50" s="138">
        <v>38213.012139608712</v>
      </c>
      <c r="U50" s="139">
        <v>0.14485656148750889</v>
      </c>
    </row>
    <row r="51" spans="1:21" ht="30" x14ac:dyDescent="0.25">
      <c r="B51" s="126" t="s">
        <v>315</v>
      </c>
      <c r="C51" s="127">
        <v>0</v>
      </c>
      <c r="D51" s="127">
        <v>1521.0489299999999</v>
      </c>
      <c r="E51" s="127">
        <v>0</v>
      </c>
      <c r="F51" s="127">
        <v>1391.1478000000002</v>
      </c>
      <c r="G51" s="127"/>
      <c r="H51" s="123" t="s">
        <v>152</v>
      </c>
      <c r="J51" s="128" t="e">
        <f>SUMIFS('[3]O&amp;M | In Use'!$CD$17:$CD$2548,'[3]O&amp;M | In Use'!$E$17:$E$2548,H51,'[3]O&amp;M | In Use'!$I$17:$I$2548,$H$2)</f>
        <v>#VALUE!</v>
      </c>
      <c r="K51" s="131" t="e">
        <f t="shared" si="0"/>
        <v>#VALUE!</v>
      </c>
      <c r="L51" s="132" t="e">
        <f t="shared" si="1"/>
        <v>#VALUE!</v>
      </c>
      <c r="M51" s="128"/>
      <c r="N51" s="128">
        <f>GETPIVOTDATA("Sum of 2025 Forecast (2025$)CPUC",'[4]O&amp;M Pivot'!$A$4,"GRC Activity Name","PSPS Execution","BA/MA","Wildfire Management Spend (GR)","BPE","Wildfire Management")</f>
        <v>21638.031271687541</v>
      </c>
      <c r="O51" s="131">
        <f t="shared" si="2"/>
        <v>21638.031271687541</v>
      </c>
      <c r="P51" s="132">
        <f t="shared" ref="P51:P53" si="4">SUM(E51:F51)/SUM($O$50:$O$51)</f>
        <v>2.3243501210831619E-2</v>
      </c>
      <c r="R51" s="138"/>
      <c r="S51" s="138">
        <v>21638.031271687541</v>
      </c>
      <c r="T51" s="138">
        <v>21638.031271687541</v>
      </c>
      <c r="U51" s="139">
        <v>2.3243501210831619E-2</v>
      </c>
    </row>
    <row r="52" spans="1:21" x14ac:dyDescent="0.25">
      <c r="B52" s="126" t="s">
        <v>323</v>
      </c>
      <c r="C52" s="127">
        <v>0</v>
      </c>
      <c r="D52" s="127">
        <v>4356.7620999999999</v>
      </c>
      <c r="E52" s="127">
        <v>0</v>
      </c>
      <c r="F52" s="127">
        <v>4337.2199199999995</v>
      </c>
      <c r="G52" s="127"/>
      <c r="J52" s="128"/>
      <c r="K52" s="131">
        <f t="shared" si="0"/>
        <v>0</v>
      </c>
      <c r="L52" s="132">
        <f t="shared" si="1"/>
        <v>0</v>
      </c>
      <c r="M52" s="128"/>
      <c r="N52" s="128"/>
      <c r="O52" s="131">
        <f t="shared" si="2"/>
        <v>0</v>
      </c>
      <c r="P52" s="132">
        <f t="shared" si="4"/>
        <v>7.2466905717827379E-2</v>
      </c>
      <c r="R52" s="138"/>
      <c r="S52" s="138"/>
      <c r="T52" s="138">
        <v>0</v>
      </c>
      <c r="U52" s="139">
        <v>7.2466905717827379E-2</v>
      </c>
    </row>
    <row r="53" spans="1:21" x14ac:dyDescent="0.25">
      <c r="B53" s="126" t="s">
        <v>320</v>
      </c>
      <c r="C53" s="127">
        <v>0</v>
      </c>
      <c r="D53" s="127">
        <v>109.59746</v>
      </c>
      <c r="E53" s="127">
        <v>0</v>
      </c>
      <c r="F53" s="127">
        <v>132.05207999999999</v>
      </c>
      <c r="G53" s="127"/>
      <c r="J53" s="128"/>
      <c r="K53" s="131">
        <f t="shared" si="0"/>
        <v>0</v>
      </c>
      <c r="L53" s="132">
        <f t="shared" si="1"/>
        <v>0</v>
      </c>
      <c r="M53" s="128"/>
      <c r="N53" s="128"/>
      <c r="O53" s="131">
        <f t="shared" si="2"/>
        <v>0</v>
      </c>
      <c r="P53" s="132">
        <f t="shared" si="4"/>
        <v>2.2063454949738863E-3</v>
      </c>
      <c r="R53" s="138"/>
      <c r="S53" s="138"/>
      <c r="T53" s="138">
        <v>0</v>
      </c>
      <c r="U53" s="139">
        <v>2.2063454949738863E-3</v>
      </c>
    </row>
    <row r="54" spans="1:21" x14ac:dyDescent="0.25">
      <c r="A54" s="126" t="s">
        <v>242</v>
      </c>
      <c r="B54" s="8"/>
      <c r="C54" s="127"/>
      <c r="D54" s="127"/>
      <c r="E54" s="127"/>
      <c r="F54" s="127"/>
      <c r="G54" s="127"/>
      <c r="J54" s="128"/>
      <c r="K54" s="131">
        <f t="shared" si="0"/>
        <v>0</v>
      </c>
      <c r="L54" s="132">
        <f t="shared" si="1"/>
        <v>0</v>
      </c>
      <c r="M54" s="128"/>
      <c r="N54" s="128"/>
      <c r="O54" s="131">
        <f t="shared" si="2"/>
        <v>0</v>
      </c>
      <c r="R54" s="138"/>
      <c r="S54" s="138"/>
      <c r="T54" s="138">
        <v>0</v>
      </c>
      <c r="U54" s="139"/>
    </row>
    <row r="55" spans="1:21" ht="30" x14ac:dyDescent="0.25">
      <c r="B55" s="126" t="s">
        <v>247</v>
      </c>
      <c r="C55" s="127">
        <v>5714.3415000000005</v>
      </c>
      <c r="D55" s="127">
        <v>175</v>
      </c>
      <c r="E55" s="127">
        <v>5705.9301499999992</v>
      </c>
      <c r="F55" s="127">
        <v>250</v>
      </c>
      <c r="G55" s="127"/>
      <c r="J55" s="128" t="e">
        <f>SUMIFS('[3]O&amp;M | In Use'!$CD$17:$CD$2548,'[3]O&amp;M | In Use'!$E$17:$E$2548,H55,'[3]O&amp;M | In Use'!$I$17:$I$2548,$H$2)</f>
        <v>#VALUE!</v>
      </c>
      <c r="K55" s="131" t="e">
        <f t="shared" si="0"/>
        <v>#VALUE!</v>
      </c>
      <c r="L55" s="132" t="e">
        <f t="shared" si="1"/>
        <v>#VALUE!</v>
      </c>
      <c r="M55" s="128"/>
      <c r="N55" s="128"/>
      <c r="O55" s="131">
        <f t="shared" si="2"/>
        <v>0</v>
      </c>
      <c r="P55" s="132" t="e">
        <f>SUM(E55:F55)/$O$55</f>
        <v>#DIV/0!</v>
      </c>
      <c r="R55" s="138"/>
      <c r="S55" s="138"/>
      <c r="T55" s="138">
        <v>0</v>
      </c>
      <c r="U55" s="139" t="e">
        <v>#DIV/0!</v>
      </c>
    </row>
    <row r="56" spans="1:21" ht="30" x14ac:dyDescent="0.25">
      <c r="B56" s="126" t="s">
        <v>241</v>
      </c>
      <c r="C56" s="127">
        <v>30163.817719999999</v>
      </c>
      <c r="D56" s="127">
        <v>175</v>
      </c>
      <c r="E56" s="127">
        <v>40090.140059999998</v>
      </c>
      <c r="F56" s="127">
        <v>250</v>
      </c>
      <c r="G56" s="127"/>
      <c r="J56" s="128"/>
      <c r="K56" s="131">
        <f t="shared" si="0"/>
        <v>0</v>
      </c>
      <c r="L56" s="132">
        <f t="shared" si="1"/>
        <v>0</v>
      </c>
      <c r="M56" s="128"/>
      <c r="N56" s="128"/>
      <c r="O56" s="131">
        <f t="shared" si="2"/>
        <v>0</v>
      </c>
      <c r="P56" s="132" t="e">
        <f>SUM(E56:F56)/$O$55</f>
        <v>#DIV/0!</v>
      </c>
      <c r="R56" s="138"/>
      <c r="S56" s="138"/>
      <c r="T56" s="138">
        <v>0</v>
      </c>
      <c r="U56" s="139" t="e">
        <v>#DIV/0!</v>
      </c>
    </row>
    <row r="57" spans="1:21" x14ac:dyDescent="0.25">
      <c r="A57" s="126" t="s">
        <v>326</v>
      </c>
      <c r="B57" s="8"/>
      <c r="C57" s="127"/>
      <c r="D57" s="127"/>
      <c r="E57" s="127"/>
      <c r="F57" s="127"/>
      <c r="G57" s="127"/>
      <c r="J57" s="128"/>
      <c r="K57" s="131">
        <f t="shared" si="0"/>
        <v>0</v>
      </c>
      <c r="L57" s="132">
        <f t="shared" si="1"/>
        <v>0</v>
      </c>
      <c r="M57" s="128"/>
      <c r="N57" s="128"/>
      <c r="O57" s="131">
        <f t="shared" si="2"/>
        <v>0</v>
      </c>
      <c r="R57" s="138"/>
      <c r="S57" s="138"/>
      <c r="T57" s="138">
        <v>0</v>
      </c>
      <c r="U57" s="139"/>
    </row>
    <row r="58" spans="1:21" x14ac:dyDescent="0.25">
      <c r="B58" s="126" t="s">
        <v>325</v>
      </c>
      <c r="C58" s="127">
        <v>0</v>
      </c>
      <c r="D58" s="127">
        <v>1124.45255</v>
      </c>
      <c r="E58" s="127">
        <v>0</v>
      </c>
      <c r="F58" s="127">
        <v>1193.4486999999979</v>
      </c>
      <c r="G58" s="127"/>
      <c r="J58" s="128" t="e">
        <f>SUMIFS('[3]O&amp;M | In Use'!$CD$17:$CD$2548,'[3]O&amp;M | In Use'!$E$17:$E$2548,H58,'[3]O&amp;M | In Use'!$I$17:$I$2548,$H$2)</f>
        <v>#VALUE!</v>
      </c>
      <c r="K58" s="131" t="e">
        <f t="shared" si="0"/>
        <v>#VALUE!</v>
      </c>
      <c r="L58" s="132" t="e">
        <f t="shared" si="1"/>
        <v>#VALUE!</v>
      </c>
      <c r="M58" s="128"/>
      <c r="N58" s="128">
        <f>GETPIVOTDATA("Sum of 2025 Forecast (2025$)CPUC",'[4]O&amp;M Pivot'!$A$4,"BA/MA",0)</f>
        <v>1273.2473989416112</v>
      </c>
      <c r="O58" s="131">
        <f t="shared" si="2"/>
        <v>1273.2473989416112</v>
      </c>
      <c r="P58" s="132">
        <f>SUM(E58:F58)/O58</f>
        <v>0.93732663502164137</v>
      </c>
      <c r="R58" s="138"/>
      <c r="S58" s="138">
        <v>1273.2473989416112</v>
      </c>
      <c r="T58" s="138">
        <v>1273.2473989416112</v>
      </c>
      <c r="U58" s="139">
        <v>0.93732663502164137</v>
      </c>
    </row>
    <row r="59" spans="1:21" s="11" customFormat="1" x14ac:dyDescent="0.25">
      <c r="A59" s="142" t="s">
        <v>174</v>
      </c>
      <c r="B59" s="8"/>
      <c r="C59" s="143"/>
      <c r="D59" s="143"/>
      <c r="E59" s="143"/>
      <c r="F59" s="143"/>
      <c r="G59" s="143"/>
      <c r="H59" s="144"/>
      <c r="I59" s="145"/>
      <c r="J59" s="145"/>
      <c r="K59" s="146">
        <f t="shared" si="0"/>
        <v>0</v>
      </c>
      <c r="L59" s="147">
        <f t="shared" si="1"/>
        <v>0</v>
      </c>
      <c r="M59" s="145"/>
      <c r="N59" s="145"/>
      <c r="O59" s="146">
        <f t="shared" si="2"/>
        <v>0</v>
      </c>
      <c r="P59" s="147"/>
      <c r="R59" s="141"/>
      <c r="S59" s="141"/>
      <c r="T59" s="141">
        <v>0</v>
      </c>
      <c r="U59" s="148"/>
    </row>
    <row r="60" spans="1:21" s="11" customFormat="1" ht="45" x14ac:dyDescent="0.25">
      <c r="A60" s="142"/>
      <c r="B60" s="142" t="s">
        <v>305</v>
      </c>
      <c r="C60" s="143">
        <v>0</v>
      </c>
      <c r="D60" s="143">
        <v>21120.458635458999</v>
      </c>
      <c r="E60" s="143">
        <v>0</v>
      </c>
      <c r="F60" s="143">
        <v>20956.450742113</v>
      </c>
      <c r="G60" s="143"/>
      <c r="H60" s="144" t="s">
        <v>174</v>
      </c>
      <c r="I60" s="145"/>
      <c r="J60" s="145" t="e">
        <f>SUMIFS('[3]O&amp;M | In Use'!$CD$17:$CD$2548,'[3]O&amp;M | In Use'!$E$17:$E$2548,H60,'[3]O&amp;M | In Use'!$I$17:$I$2548,$H$2)</f>
        <v>#VALUE!</v>
      </c>
      <c r="K60" s="146" t="e">
        <f t="shared" si="0"/>
        <v>#VALUE!</v>
      </c>
      <c r="L60" s="147" t="e">
        <f t="shared" si="1"/>
        <v>#VALUE!</v>
      </c>
      <c r="M60" s="145"/>
      <c r="N60" s="145">
        <f>SUM(GETPIVOTDATA("Sum of 2025 Forecast (2025$)CPUC",'[4]O&amp;M Pivot'!$A$4,"GRC Activity Name","Transmission Routine Vegetation Management","BA/MA","Vegetation Management Balancing Account (VMBA)","BPE","Vegetation Management"),GETPIVOTDATA("Sum of 2025 Forecast (2025$)CPUC",'[4]O&amp;M Pivot'!$A$4,"GRC Activity Name","Transmission Routine Vegetation Management","BA/MA","Vegetation Management Balancing Account (VMBA)","BPE","Wildfire Management"))</f>
        <v>34798.782028113463</v>
      </c>
      <c r="O60" s="146">
        <f t="shared" si="2"/>
        <v>34798.782028113463</v>
      </c>
      <c r="P60" s="147">
        <f>SUM(E60:F60)/O60</f>
        <v>0.60221793754685349</v>
      </c>
      <c r="R60" s="141"/>
      <c r="S60" s="141">
        <v>34798.782028113463</v>
      </c>
      <c r="T60" s="141">
        <v>34798.782028113463</v>
      </c>
      <c r="U60" s="148">
        <v>0.60221793754685349</v>
      </c>
    </row>
    <row r="61" spans="1:21" s="11" customFormat="1" x14ac:dyDescent="0.25">
      <c r="A61" s="142"/>
      <c r="B61" s="142" t="s">
        <v>309</v>
      </c>
      <c r="C61" s="143">
        <v>0</v>
      </c>
      <c r="D61" s="143">
        <v>5789.5420400000003</v>
      </c>
      <c r="E61" s="143">
        <v>0</v>
      </c>
      <c r="F61" s="143">
        <v>11131.538090000002</v>
      </c>
      <c r="G61" s="143"/>
      <c r="H61" s="144"/>
      <c r="I61" s="145"/>
      <c r="J61" s="145"/>
      <c r="K61" s="146">
        <f t="shared" si="0"/>
        <v>0</v>
      </c>
      <c r="L61" s="147">
        <f t="shared" si="1"/>
        <v>0</v>
      </c>
      <c r="M61" s="145"/>
      <c r="N61" s="145"/>
      <c r="O61" s="146">
        <f t="shared" si="2"/>
        <v>0</v>
      </c>
      <c r="P61" s="147">
        <f>SUM(E61:F61)/O60</f>
        <v>0.31988297984127673</v>
      </c>
      <c r="R61" s="141"/>
      <c r="S61" s="141"/>
      <c r="T61" s="141">
        <v>0</v>
      </c>
      <c r="U61" s="148">
        <v>0.31988297984127673</v>
      </c>
    </row>
    <row r="62" spans="1:21" x14ac:dyDescent="0.25">
      <c r="A62" s="126" t="s">
        <v>233</v>
      </c>
      <c r="B62" s="8"/>
      <c r="C62" s="127"/>
      <c r="D62" s="127"/>
      <c r="E62" s="127"/>
      <c r="F62" s="127"/>
      <c r="G62" s="127"/>
      <c r="J62" s="128"/>
      <c r="K62" s="131">
        <f t="shared" si="0"/>
        <v>0</v>
      </c>
      <c r="L62" s="132">
        <f t="shared" si="1"/>
        <v>0</v>
      </c>
      <c r="M62" s="128"/>
      <c r="N62" s="128"/>
      <c r="O62" s="131">
        <f t="shared" si="2"/>
        <v>0</v>
      </c>
      <c r="R62" s="138"/>
      <c r="S62" s="138"/>
      <c r="T62" s="138">
        <v>0</v>
      </c>
      <c r="U62" s="139"/>
    </row>
    <row r="63" spans="1:21" x14ac:dyDescent="0.25">
      <c r="B63" s="126" t="s">
        <v>233</v>
      </c>
      <c r="C63" s="127">
        <v>0</v>
      </c>
      <c r="D63" s="127">
        <v>0</v>
      </c>
      <c r="E63" s="127">
        <v>0</v>
      </c>
      <c r="F63" s="127">
        <v>0</v>
      </c>
      <c r="G63" s="127"/>
      <c r="J63" s="128"/>
      <c r="K63" s="131">
        <f t="shared" si="0"/>
        <v>0</v>
      </c>
      <c r="L63" s="132">
        <f t="shared" si="1"/>
        <v>0</v>
      </c>
      <c r="M63" s="128"/>
      <c r="N63" s="128"/>
      <c r="O63" s="131">
        <f t="shared" si="2"/>
        <v>0</v>
      </c>
      <c r="R63" s="138"/>
      <c r="S63" s="138"/>
      <c r="T63" s="138">
        <v>0</v>
      </c>
      <c r="U63" s="139"/>
    </row>
    <row r="64" spans="1:21" x14ac:dyDescent="0.25">
      <c r="A64" s="126" t="s">
        <v>236</v>
      </c>
      <c r="B64" s="8"/>
      <c r="C64" s="127"/>
      <c r="D64" s="127"/>
      <c r="E64" s="127"/>
      <c r="F64" s="127"/>
      <c r="G64" s="127"/>
      <c r="J64" s="128"/>
      <c r="K64" s="131">
        <f t="shared" si="0"/>
        <v>0</v>
      </c>
      <c r="L64" s="132">
        <f t="shared" si="1"/>
        <v>0</v>
      </c>
      <c r="M64" s="128"/>
      <c r="N64" s="128"/>
      <c r="O64" s="131">
        <f t="shared" si="2"/>
        <v>0</v>
      </c>
      <c r="R64" s="138"/>
      <c r="S64" s="138"/>
      <c r="T64" s="138">
        <v>0</v>
      </c>
      <c r="U64" s="139"/>
    </row>
    <row r="65" spans="1:21" x14ac:dyDescent="0.25">
      <c r="B65" s="126" t="s">
        <v>236</v>
      </c>
      <c r="C65" s="127">
        <v>170.80975000000001</v>
      </c>
      <c r="D65" s="127">
        <v>0</v>
      </c>
      <c r="E65" s="127">
        <v>244.19494</v>
      </c>
      <c r="F65" s="127">
        <v>0</v>
      </c>
      <c r="G65" s="127"/>
      <c r="J65" s="128"/>
      <c r="K65" s="131">
        <f t="shared" si="0"/>
        <v>0</v>
      </c>
      <c r="L65" s="132">
        <f t="shared" si="1"/>
        <v>0</v>
      </c>
      <c r="M65" s="128"/>
      <c r="N65" s="128"/>
      <c r="O65" s="131">
        <f t="shared" si="2"/>
        <v>0</v>
      </c>
      <c r="P65" s="132" t="e">
        <f>SUM(E65:F65)/O65</f>
        <v>#DIV/0!</v>
      </c>
      <c r="R65" s="138"/>
      <c r="S65" s="138"/>
      <c r="T65" s="138">
        <v>0</v>
      </c>
      <c r="U65" s="139" t="e">
        <v>#DIV/0!</v>
      </c>
    </row>
    <row r="66" spans="1:21" ht="30" x14ac:dyDescent="0.25">
      <c r="A66" s="126" t="s">
        <v>301</v>
      </c>
      <c r="B66" s="8"/>
      <c r="C66" s="127"/>
      <c r="D66" s="127"/>
      <c r="E66" s="127"/>
      <c r="F66" s="127"/>
      <c r="G66" s="127"/>
      <c r="J66" s="128"/>
      <c r="K66" s="131">
        <f t="shared" si="0"/>
        <v>0</v>
      </c>
      <c r="L66" s="132">
        <f t="shared" si="1"/>
        <v>0</v>
      </c>
      <c r="M66" s="128"/>
      <c r="N66" s="128"/>
      <c r="O66" s="131">
        <f t="shared" si="2"/>
        <v>0</v>
      </c>
      <c r="R66" s="138"/>
      <c r="S66" s="138"/>
      <c r="T66" s="138">
        <v>0</v>
      </c>
      <c r="U66" s="139"/>
    </row>
    <row r="67" spans="1:21" x14ac:dyDescent="0.25">
      <c r="B67" s="126" t="s">
        <v>172</v>
      </c>
      <c r="C67" s="127">
        <v>2746.9239699999998</v>
      </c>
      <c r="D67" s="127">
        <v>4000.0344399999999</v>
      </c>
      <c r="E67" s="127">
        <v>2436.5738300000003</v>
      </c>
      <c r="F67" s="127">
        <v>4200</v>
      </c>
      <c r="G67" s="127"/>
      <c r="J67" s="128"/>
      <c r="K67" s="131">
        <f t="shared" si="0"/>
        <v>0</v>
      </c>
      <c r="L67" s="132">
        <f t="shared" si="1"/>
        <v>0</v>
      </c>
      <c r="M67" s="128">
        <f>GETPIVOTDATA("Sum of 2025",'[4]Cap Pivot'!$A$7,"BPE","Wildfire Management","GRC Activity","Wildfire Mitigation and Vegetation Management Technology Solutions","BA/MA","Wildfire Management Spend (GR)")</f>
        <v>12934.516107496151</v>
      </c>
      <c r="N67" s="128">
        <f>GETPIVOTDATA("Sum of 2025 Forecast (2025$)CPUC",'[4]O&amp;M Pivot'!$A$4,"GRC Activity Name","Wildfire Mitigation and Vegetation Management Technology Solutions","BA/MA","Wildfire Management Spend (GR)","BPE","Wildfire Management")</f>
        <v>16011.184643280047</v>
      </c>
      <c r="O67" s="131">
        <f t="shared" si="2"/>
        <v>28945.700750776195</v>
      </c>
      <c r="P67" s="132">
        <f>SUM(E67:F67)/O67</f>
        <v>0.22927666830874829</v>
      </c>
      <c r="R67" s="138">
        <v>12934.516107496151</v>
      </c>
      <c r="S67" s="138">
        <v>16011.184643280047</v>
      </c>
      <c r="T67" s="138">
        <v>28945.700750776195</v>
      </c>
      <c r="U67" s="139">
        <v>0.22927666830874829</v>
      </c>
    </row>
    <row r="68" spans="1:21" s="11" customFormat="1" x14ac:dyDescent="0.25">
      <c r="A68" s="142" t="s">
        <v>176</v>
      </c>
      <c r="B68" s="8"/>
      <c r="C68" s="143"/>
      <c r="D68" s="143"/>
      <c r="E68" s="143"/>
      <c r="F68" s="143"/>
      <c r="G68" s="143"/>
      <c r="H68" s="144"/>
      <c r="I68" s="145"/>
      <c r="J68" s="145"/>
      <c r="K68" s="146">
        <f t="shared" si="0"/>
        <v>0</v>
      </c>
      <c r="L68" s="147">
        <f t="shared" si="1"/>
        <v>0</v>
      </c>
      <c r="M68" s="145"/>
      <c r="N68" s="145"/>
      <c r="O68" s="146">
        <f t="shared" si="2"/>
        <v>0</v>
      </c>
      <c r="P68" s="147"/>
      <c r="R68" s="141"/>
      <c r="S68" s="141"/>
      <c r="T68" s="141">
        <v>0</v>
      </c>
      <c r="U68" s="148"/>
    </row>
    <row r="69" spans="1:21" s="11" customFormat="1" x14ac:dyDescent="0.25">
      <c r="A69" s="142"/>
      <c r="B69" s="142" t="s">
        <v>290</v>
      </c>
      <c r="C69" s="143">
        <v>0</v>
      </c>
      <c r="D69" s="143">
        <v>49896.475559999992</v>
      </c>
      <c r="E69" s="143">
        <v>0</v>
      </c>
      <c r="F69" s="143">
        <v>44036.577609999986</v>
      </c>
      <c r="G69" s="143"/>
      <c r="H69" s="144"/>
      <c r="I69" s="145"/>
      <c r="J69" s="145" t="e">
        <f>SUMIFS('[3]O&amp;M | In Use'!$CD$17:$CD$2548,'[3]O&amp;M | In Use'!$E$17:$E$2548,H69,'[3]O&amp;M | In Use'!$I$17:$I$2548,$H$2)</f>
        <v>#VALUE!</v>
      </c>
      <c r="K69" s="146" t="e">
        <f t="shared" si="0"/>
        <v>#VALUE!</v>
      </c>
      <c r="L69" s="147" t="e">
        <f t="shared" si="1"/>
        <v>#VALUE!</v>
      </c>
      <c r="M69" s="145"/>
      <c r="N69" s="145">
        <f>GETPIVOTDATA("Sum of 2025 Forecast (2025$)CPUC",'[4]O&amp;M Pivot'!$A$4,"GRC Activity Name","Wildfire Vegetation Management","BA/MA","Vegetation Management Balancing Account (VMBA)","BPE","Wildfire Management")</f>
        <v>55212.821118337146</v>
      </c>
      <c r="O69" s="146">
        <f t="shared" si="2"/>
        <v>55212.821118337146</v>
      </c>
      <c r="P69" s="147">
        <f>SUM(E69:F69)/O69</f>
        <v>0.79757883618402292</v>
      </c>
      <c r="R69" s="141"/>
      <c r="S69" s="141">
        <v>55212.821118337146</v>
      </c>
      <c r="T69" s="141">
        <v>55212.821118337146</v>
      </c>
      <c r="U69" s="148">
        <v>0.79757883618402292</v>
      </c>
    </row>
    <row r="70" spans="1:21" x14ac:dyDescent="0.25">
      <c r="A70" s="126" t="s">
        <v>358</v>
      </c>
      <c r="C70" s="127">
        <v>1546014.9538301004</v>
      </c>
      <c r="D70" s="127">
        <v>571170.97344113083</v>
      </c>
      <c r="E70" s="127">
        <v>613855.55146371049</v>
      </c>
      <c r="F70" s="127">
        <v>628905.49842665473</v>
      </c>
      <c r="G70" s="127"/>
      <c r="J70" s="128"/>
      <c r="R70" s="138">
        <f>SUM(R4:R69)</f>
        <v>576699.37475763098</v>
      </c>
      <c r="S70" s="138">
        <f>SUM(S4:S69)</f>
        <v>875122.64849921071</v>
      </c>
      <c r="T70" s="138">
        <f>SUM(T4:T69)</f>
        <v>1451822.0232568413</v>
      </c>
    </row>
    <row r="72" spans="1:21" x14ac:dyDescent="0.25">
      <c r="O72" s="132"/>
      <c r="Q72" t="s">
        <v>359</v>
      </c>
      <c r="R72" s="141" t="e">
        <f>GETPIVOTDATA("Sum of 2025",'[5]Cap Pivot'!$A$7,"BPE","Wildfire Management","BA/MA","Wildfire Risk Mitigation Balancing Account (WRMBA)")</f>
        <v>#REF!</v>
      </c>
    </row>
    <row r="74" spans="1:21" x14ac:dyDescent="0.25">
      <c r="Q74" t="s">
        <v>360</v>
      </c>
      <c r="S74" s="141" t="e">
        <f>GETPIVOTDATA("Sum of 2025 Forecast (2025$)CPUC",'[5]O&amp;M Pivot'!$A$4,"GRC Activity Name","Environmental Programs","BA/MA","Wildfire Management Spend (GR)","BPE","Wildfire Management")</f>
        <v>#REF!</v>
      </c>
    </row>
    <row r="75" spans="1:21" x14ac:dyDescent="0.25">
      <c r="Q75" t="s">
        <v>361</v>
      </c>
      <c r="S75" s="141" t="e">
        <f>GETPIVOTDATA("Sum of 2025 Forecast (2025$)CPUC",'[5]O&amp;M Pivot'!$A$4,"GRC Activity Name","Ethics and Compliance","BA/MA","Wildfire Management Spend (GR)","BPE","Wildfire Management")</f>
        <v>#REF!</v>
      </c>
    </row>
    <row r="76" spans="1:21" x14ac:dyDescent="0.25">
      <c r="Q76" t="s">
        <v>362</v>
      </c>
      <c r="S76" s="141" t="e">
        <f>GETPIVOTDATA("Sum of 2025 Forecast (2025$)CPUC",'[5]O&amp;M Pivot'!$A$4,"GRC Activity Name","Organizational Support","BA/MA","Wildfire Management Spend (GR)","BPE","Wildfire Management")</f>
        <v>#REF!</v>
      </c>
    </row>
    <row r="77" spans="1:21" x14ac:dyDescent="0.25">
      <c r="Q77" t="s">
        <v>363</v>
      </c>
      <c r="S77" s="141" t="e">
        <f>GETPIVOTDATA("Sum of 2025 Forecast (2025$)CPUC",'[5]O&amp;M Pivot'!$A$4,"GRC Activity Name","Supplemental System Hardening Activities","BA/MA","Wildfire Management Spend (GR)","BPE","Wildfire Management")</f>
        <v>#REF!</v>
      </c>
    </row>
    <row r="78" spans="1:21" x14ac:dyDescent="0.25">
      <c r="Q78" t="s">
        <v>364</v>
      </c>
      <c r="S78" s="141" t="e">
        <f>GETPIVOTDATA("Sum of 2025 Forecast (2025$)CPUC",'[5]O&amp;M Pivot'!$A$4,"GRC Activity Name","Wildfire Work Order Related Expense","BA/MA","Wildfire Management Spend (GR)","BPE","Wildfire Management")</f>
        <v>#REF!</v>
      </c>
    </row>
    <row r="80" spans="1:21" x14ac:dyDescent="0.25">
      <c r="R80" s="140" t="e">
        <f>SUM(R70:R78)</f>
        <v>#REF!</v>
      </c>
      <c r="S80" s="140" t="e">
        <f>SUM(S70:S78)</f>
        <v>#REF!</v>
      </c>
    </row>
    <row r="81" spans="18:19" x14ac:dyDescent="0.25">
      <c r="R81" s="140" t="e">
        <f>R80-GETPIVOTDATA("Sum of 2025",'[5]Cap Pivot'!$A$7)</f>
        <v>#REF!</v>
      </c>
      <c r="S81" s="140" t="e">
        <f>S80-GETPIVOTDATA("Sum of 2025 Forecast (2025$)CPUC",'[5]O&amp;M Pivot'!$A$4)</f>
        <v>#REF!</v>
      </c>
    </row>
  </sheetData>
  <mergeCells count="3">
    <mergeCell ref="I1:L1"/>
    <mergeCell ref="M1:P1"/>
    <mergeCell ref="R1:U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1947EEA-2A83-468E-BF3C-3885C43C12A1}">
  <dimension ref="A1:AA114"/>
  <sheetViews>
    <sheetView topLeftCell="A12" zoomScale="70" zoomScaleNormal="70" workbookViewId="0">
      <selection activeCell="A26" sqref="A26"/>
    </sheetView>
  </sheetViews>
  <sheetFormatPr defaultColWidth="35.28515625" defaultRowHeight="70.900000000000006" customHeight="1" outlineLevelCol="1" x14ac:dyDescent="0.25"/>
  <cols>
    <col min="1" max="1" width="58.42578125" style="12" bestFit="1" customWidth="1"/>
    <col min="2" max="5" width="35.28515625" style="12"/>
    <col min="6" max="6" width="0" style="12" hidden="1" customWidth="1"/>
    <col min="7" max="10" width="35.28515625" style="12" customWidth="1" outlineLevel="1"/>
    <col min="11" max="16384" width="35.28515625" style="12"/>
  </cols>
  <sheetData>
    <row r="1" spans="1:27" ht="70.900000000000006" customHeight="1" thickBot="1" x14ac:dyDescent="0.3">
      <c r="A1" s="62"/>
      <c r="B1" s="63"/>
      <c r="H1" s="166" t="s">
        <v>365</v>
      </c>
      <c r="I1" s="166"/>
      <c r="J1" s="166" t="s">
        <v>366</v>
      </c>
      <c r="K1" s="166"/>
      <c r="L1" s="166" t="s">
        <v>367</v>
      </c>
      <c r="M1" s="166"/>
      <c r="N1" s="166" t="s">
        <v>368</v>
      </c>
      <c r="O1" s="166"/>
      <c r="P1" s="166" t="s">
        <v>369</v>
      </c>
      <c r="Q1" s="166"/>
      <c r="R1" s="166" t="s">
        <v>370</v>
      </c>
      <c r="S1" s="166"/>
      <c r="T1" s="166" t="s">
        <v>371</v>
      </c>
      <c r="U1" s="166"/>
      <c r="V1" s="166" t="s">
        <v>372</v>
      </c>
      <c r="W1" s="166"/>
      <c r="X1" s="167" t="s">
        <v>373</v>
      </c>
      <c r="Y1" s="167" t="s">
        <v>374</v>
      </c>
      <c r="Z1" s="167" t="s">
        <v>375</v>
      </c>
      <c r="AA1" s="164" t="s">
        <v>376</v>
      </c>
    </row>
    <row r="2" spans="1:27" customFormat="1" ht="78" customHeight="1" thickBot="1" x14ac:dyDescent="0.3">
      <c r="A2" s="64" t="s">
        <v>377</v>
      </c>
      <c r="B2" s="65" t="s">
        <v>378</v>
      </c>
      <c r="C2" s="66" t="s">
        <v>379</v>
      </c>
      <c r="D2" s="66" t="s">
        <v>380</v>
      </c>
      <c r="E2" s="66" t="s">
        <v>381</v>
      </c>
      <c r="F2" s="66" t="s">
        <v>382</v>
      </c>
      <c r="G2" s="66" t="s">
        <v>383</v>
      </c>
      <c r="H2" s="67" t="s">
        <v>384</v>
      </c>
      <c r="I2" s="67" t="s">
        <v>385</v>
      </c>
      <c r="J2" s="67" t="s">
        <v>386</v>
      </c>
      <c r="K2" s="67" t="s">
        <v>387</v>
      </c>
      <c r="L2" s="67" t="s">
        <v>388</v>
      </c>
      <c r="M2" s="67" t="s">
        <v>389</v>
      </c>
      <c r="N2" s="67" t="s">
        <v>390</v>
      </c>
      <c r="O2" s="67" t="s">
        <v>391</v>
      </c>
      <c r="P2" s="67" t="s">
        <v>392</v>
      </c>
      <c r="Q2" s="67" t="s">
        <v>393</v>
      </c>
      <c r="R2" s="67" t="s">
        <v>394</v>
      </c>
      <c r="S2" s="67" t="s">
        <v>395</v>
      </c>
      <c r="T2" s="67" t="s">
        <v>396</v>
      </c>
      <c r="U2" s="67" t="s">
        <v>397</v>
      </c>
      <c r="V2" s="67" t="s">
        <v>398</v>
      </c>
      <c r="W2" s="67" t="s">
        <v>399</v>
      </c>
      <c r="X2" s="168"/>
      <c r="Y2" s="168"/>
      <c r="Z2" s="168"/>
      <c r="AA2" s="165"/>
    </row>
    <row r="3" spans="1:27" customFormat="1" ht="78" customHeight="1" x14ac:dyDescent="0.25">
      <c r="A3" s="68" t="s">
        <v>400</v>
      </c>
      <c r="B3" s="69" t="s">
        <v>129</v>
      </c>
      <c r="C3" s="13" t="s">
        <v>401</v>
      </c>
      <c r="D3" s="70" t="s">
        <v>402</v>
      </c>
      <c r="E3" s="71" t="s">
        <v>403</v>
      </c>
      <c r="F3" s="71" t="s">
        <v>403</v>
      </c>
      <c r="G3" s="71" t="s">
        <v>403</v>
      </c>
      <c r="H3" s="72"/>
      <c r="I3" s="72"/>
      <c r="J3" s="72"/>
      <c r="K3" s="72"/>
      <c r="L3" s="72">
        <v>103609.886</v>
      </c>
      <c r="M3" s="72"/>
      <c r="N3" s="72">
        <v>2569.9659999999999</v>
      </c>
      <c r="O3" s="72"/>
      <c r="P3" s="72"/>
      <c r="Q3" s="72"/>
      <c r="R3" s="72"/>
      <c r="S3" s="72"/>
      <c r="T3" s="72"/>
      <c r="U3" s="72"/>
      <c r="V3" s="72"/>
      <c r="W3" s="72"/>
      <c r="X3" s="72">
        <v>106179.852</v>
      </c>
      <c r="Y3" s="169"/>
      <c r="Z3" s="169"/>
      <c r="AA3" s="171"/>
    </row>
    <row r="4" spans="1:27" ht="70.900000000000006" customHeight="1" thickBot="1" x14ac:dyDescent="0.3">
      <c r="A4" s="73" t="s">
        <v>400</v>
      </c>
      <c r="B4" s="74" t="s">
        <v>129</v>
      </c>
      <c r="C4" s="75" t="s">
        <v>404</v>
      </c>
      <c r="D4" s="76"/>
      <c r="E4" s="75"/>
      <c r="F4" s="75"/>
      <c r="G4" s="75"/>
      <c r="H4" s="77"/>
      <c r="I4" s="77"/>
      <c r="J4" s="77"/>
      <c r="K4" s="77"/>
      <c r="L4" s="77">
        <v>16059.53233</v>
      </c>
      <c r="M4" s="77"/>
      <c r="N4" s="77">
        <v>391.91981499999997</v>
      </c>
      <c r="O4" s="77"/>
      <c r="P4" s="77"/>
      <c r="Q4" s="77"/>
      <c r="R4" s="77"/>
      <c r="S4" s="77"/>
      <c r="T4" s="77"/>
      <c r="U4" s="77"/>
      <c r="V4" s="77"/>
      <c r="W4" s="77"/>
      <c r="X4" s="77"/>
      <c r="Y4" s="170"/>
      <c r="Z4" s="170"/>
      <c r="AA4" s="172"/>
    </row>
    <row r="5" spans="1:27" ht="70.900000000000006" customHeight="1" x14ac:dyDescent="0.25">
      <c r="A5" s="79" t="s">
        <v>359</v>
      </c>
      <c r="B5" s="80" t="s">
        <v>129</v>
      </c>
      <c r="C5" s="19" t="s">
        <v>405</v>
      </c>
      <c r="D5" s="81" t="s">
        <v>406</v>
      </c>
      <c r="E5" s="81" t="s">
        <v>407</v>
      </c>
      <c r="F5" s="19" t="s">
        <v>408</v>
      </c>
      <c r="G5" s="19" t="s">
        <v>138</v>
      </c>
      <c r="H5" s="82">
        <v>3200188</v>
      </c>
      <c r="I5" s="82"/>
      <c r="J5" s="82"/>
      <c r="K5" s="82"/>
      <c r="L5" s="82">
        <v>3200188</v>
      </c>
      <c r="M5" s="82"/>
      <c r="N5" s="82">
        <v>2501488</v>
      </c>
      <c r="O5" s="82"/>
      <c r="P5" s="82"/>
      <c r="Q5" s="83"/>
      <c r="R5" s="83"/>
      <c r="S5" s="83"/>
      <c r="T5" s="83">
        <v>1045134.2626236856</v>
      </c>
      <c r="U5" s="83"/>
      <c r="V5" s="83"/>
      <c r="W5" s="83"/>
      <c r="X5" s="83">
        <v>4245322.2626236854</v>
      </c>
      <c r="Y5" s="173"/>
      <c r="Z5" s="173"/>
      <c r="AA5" s="175" t="s">
        <v>409</v>
      </c>
    </row>
    <row r="6" spans="1:27" ht="70.900000000000006" customHeight="1" x14ac:dyDescent="0.25">
      <c r="A6" s="84" t="s">
        <v>359</v>
      </c>
      <c r="B6" s="85" t="s">
        <v>129</v>
      </c>
      <c r="C6" s="17" t="s">
        <v>401</v>
      </c>
      <c r="D6" s="86" t="s">
        <v>402</v>
      </c>
      <c r="E6" s="87" t="s">
        <v>403</v>
      </c>
      <c r="F6" s="87" t="s">
        <v>403</v>
      </c>
      <c r="G6" s="87" t="s">
        <v>403</v>
      </c>
      <c r="H6" s="88"/>
      <c r="I6" s="88"/>
      <c r="J6" s="88"/>
      <c r="K6" s="88"/>
      <c r="L6" s="88"/>
      <c r="M6" s="88"/>
      <c r="N6" s="88"/>
      <c r="O6" s="88"/>
      <c r="P6" s="88"/>
      <c r="Q6" s="89"/>
      <c r="R6" s="89"/>
      <c r="S6" s="89"/>
      <c r="T6" s="83"/>
      <c r="U6" s="89"/>
      <c r="V6" s="89"/>
      <c r="W6" s="89"/>
      <c r="X6" s="89"/>
      <c r="Y6" s="174"/>
      <c r="Z6" s="174"/>
      <c r="AA6" s="176"/>
    </row>
    <row r="7" spans="1:27" ht="70.900000000000006" customHeight="1" x14ac:dyDescent="0.25">
      <c r="A7" s="84" t="s">
        <v>359</v>
      </c>
      <c r="B7" s="85" t="s">
        <v>129</v>
      </c>
      <c r="C7" s="17" t="s">
        <v>410</v>
      </c>
      <c r="D7" s="15" t="s">
        <v>411</v>
      </c>
      <c r="E7" s="15" t="s">
        <v>412</v>
      </c>
      <c r="F7" s="17" t="s">
        <v>413</v>
      </c>
      <c r="G7" s="17" t="s">
        <v>138</v>
      </c>
      <c r="H7" s="88"/>
      <c r="I7" s="88"/>
      <c r="J7" s="88"/>
      <c r="K7" s="88"/>
      <c r="L7" s="88">
        <v>0</v>
      </c>
      <c r="M7" s="88"/>
      <c r="N7" s="88">
        <v>835937</v>
      </c>
      <c r="O7" s="88"/>
      <c r="P7" s="88"/>
      <c r="Q7" s="89"/>
      <c r="R7" s="89"/>
      <c r="S7" s="89"/>
      <c r="T7" s="89"/>
      <c r="U7" s="89"/>
      <c r="V7" s="89"/>
      <c r="W7" s="89"/>
      <c r="X7" s="89">
        <v>835937</v>
      </c>
      <c r="Y7" s="174"/>
      <c r="Z7" s="174"/>
      <c r="AA7" s="176"/>
    </row>
    <row r="8" spans="1:27" ht="70.900000000000006" customHeight="1" thickBot="1" x14ac:dyDescent="0.3">
      <c r="A8" s="73" t="s">
        <v>359</v>
      </c>
      <c r="B8" s="74" t="s">
        <v>129</v>
      </c>
      <c r="C8" s="75" t="s">
        <v>404</v>
      </c>
      <c r="D8" s="76"/>
      <c r="E8" s="75"/>
      <c r="F8" s="75"/>
      <c r="G8" s="75"/>
      <c r="H8" s="77">
        <v>437510</v>
      </c>
      <c r="I8" s="77"/>
      <c r="J8" s="77"/>
      <c r="K8" s="77"/>
      <c r="L8" s="77">
        <v>437510</v>
      </c>
      <c r="M8" s="77"/>
      <c r="N8" s="77">
        <v>125937</v>
      </c>
      <c r="O8" s="77"/>
      <c r="P8" s="77"/>
      <c r="Q8" s="77"/>
      <c r="R8" s="77"/>
      <c r="S8" s="77"/>
      <c r="T8" s="77">
        <v>2146784.7148815962</v>
      </c>
      <c r="U8" s="77"/>
      <c r="V8" s="77"/>
      <c r="W8" s="77"/>
      <c r="X8" s="77"/>
      <c r="Y8" s="170"/>
      <c r="Z8" s="170"/>
      <c r="AA8" s="172"/>
    </row>
    <row r="9" spans="1:27" ht="70.900000000000006" customHeight="1" x14ac:dyDescent="0.25">
      <c r="A9" s="90" t="s">
        <v>414</v>
      </c>
      <c r="B9" s="91" t="s">
        <v>129</v>
      </c>
      <c r="C9" s="19" t="s">
        <v>405</v>
      </c>
      <c r="D9" s="81" t="s">
        <v>406</v>
      </c>
      <c r="E9" s="81" t="s">
        <v>407</v>
      </c>
      <c r="F9" s="19" t="s">
        <v>408</v>
      </c>
      <c r="G9" s="19" t="s">
        <v>138</v>
      </c>
      <c r="H9" s="92">
        <v>146823.01594877543</v>
      </c>
      <c r="I9" s="92"/>
      <c r="J9" s="92"/>
      <c r="K9" s="92"/>
      <c r="L9" s="92"/>
      <c r="M9" s="92"/>
      <c r="N9" s="92"/>
      <c r="O9" s="92"/>
      <c r="P9" s="92"/>
      <c r="Q9" s="92"/>
      <c r="R9" s="92"/>
      <c r="S9" s="92"/>
      <c r="T9" s="92"/>
      <c r="U9" s="92"/>
      <c r="V9" s="92"/>
      <c r="W9" s="92"/>
      <c r="X9" s="92">
        <v>146823.01594877543</v>
      </c>
      <c r="Y9" s="177"/>
      <c r="Z9" s="177"/>
      <c r="AA9" s="179"/>
    </row>
    <row r="10" spans="1:27" ht="70.900000000000006" customHeight="1" x14ac:dyDescent="0.25">
      <c r="A10" s="90" t="s">
        <v>414</v>
      </c>
      <c r="B10" s="91" t="s">
        <v>129</v>
      </c>
      <c r="C10" s="19" t="s">
        <v>401</v>
      </c>
      <c r="D10" s="20" t="s">
        <v>402</v>
      </c>
      <c r="E10" s="21" t="s">
        <v>403</v>
      </c>
      <c r="F10" s="21" t="s">
        <v>403</v>
      </c>
      <c r="G10" s="21" t="s">
        <v>403</v>
      </c>
      <c r="H10" s="93"/>
      <c r="I10" s="93"/>
      <c r="J10" s="93"/>
      <c r="K10" s="93"/>
      <c r="L10" s="93"/>
      <c r="M10" s="93"/>
      <c r="N10" s="93"/>
      <c r="O10" s="93"/>
      <c r="P10" s="93"/>
      <c r="Q10" s="93"/>
      <c r="R10" s="93"/>
      <c r="S10" s="93"/>
      <c r="T10" s="93">
        <v>3792190.3838837459</v>
      </c>
      <c r="U10" s="93"/>
      <c r="V10" s="93"/>
      <c r="W10" s="93"/>
      <c r="X10" s="93">
        <v>3792190.3838837459</v>
      </c>
      <c r="Y10" s="177"/>
      <c r="Z10" s="177"/>
      <c r="AA10" s="179"/>
    </row>
    <row r="11" spans="1:27" ht="70.900000000000006" customHeight="1" x14ac:dyDescent="0.25">
      <c r="A11" s="90" t="s">
        <v>414</v>
      </c>
      <c r="B11" s="91" t="s">
        <v>129</v>
      </c>
      <c r="C11" s="19" t="s">
        <v>415</v>
      </c>
      <c r="D11" s="20" t="s">
        <v>416</v>
      </c>
      <c r="E11" s="21" t="s">
        <v>417</v>
      </c>
      <c r="F11" s="21" t="s">
        <v>418</v>
      </c>
      <c r="G11" s="21" t="s">
        <v>138</v>
      </c>
      <c r="H11" s="93"/>
      <c r="I11" s="93"/>
      <c r="J11" s="93"/>
      <c r="K11" s="93"/>
      <c r="L11" s="93">
        <v>6605</v>
      </c>
      <c r="M11" s="93"/>
      <c r="N11" s="93">
        <v>46672.06666999992</v>
      </c>
      <c r="O11" s="93"/>
      <c r="P11" s="93"/>
      <c r="Q11" s="93"/>
      <c r="R11" s="93"/>
      <c r="S11" s="93"/>
      <c r="T11" s="93"/>
      <c r="U11" s="93"/>
      <c r="V11" s="93"/>
      <c r="W11" s="93"/>
      <c r="X11" s="93">
        <v>53277.06666999992</v>
      </c>
      <c r="Y11" s="177"/>
      <c r="Z11" s="177"/>
      <c r="AA11" s="179"/>
    </row>
    <row r="12" spans="1:27" ht="70.900000000000006" customHeight="1" thickBot="1" x14ac:dyDescent="0.3">
      <c r="A12" s="73" t="s">
        <v>414</v>
      </c>
      <c r="B12" s="74" t="s">
        <v>129</v>
      </c>
      <c r="C12" s="75" t="s">
        <v>404</v>
      </c>
      <c r="D12" s="76"/>
      <c r="E12" s="75"/>
      <c r="F12" s="75"/>
      <c r="G12" s="75"/>
      <c r="H12" s="77">
        <v>22805.577740767127</v>
      </c>
      <c r="I12" s="77"/>
      <c r="J12" s="77"/>
      <c r="K12" s="77"/>
      <c r="L12" s="77">
        <v>1023.775</v>
      </c>
      <c r="M12" s="77"/>
      <c r="N12" s="77">
        <v>7191.4576671749874</v>
      </c>
      <c r="O12" s="77"/>
      <c r="P12" s="77"/>
      <c r="Q12" s="77"/>
      <c r="R12" s="77"/>
      <c r="S12" s="77"/>
      <c r="T12" s="77">
        <v>690279.66118901968</v>
      </c>
      <c r="U12" s="77"/>
      <c r="V12" s="77"/>
      <c r="W12" s="77"/>
      <c r="X12" s="77"/>
      <c r="Y12" s="178"/>
      <c r="Z12" s="178"/>
      <c r="AA12" s="180"/>
    </row>
    <row r="13" spans="1:27" ht="70.900000000000006" customHeight="1" thickBot="1" x14ac:dyDescent="0.3">
      <c r="A13" s="94" t="s">
        <v>419</v>
      </c>
      <c r="B13" s="95" t="s">
        <v>129</v>
      </c>
      <c r="C13" s="16" t="s">
        <v>401</v>
      </c>
      <c r="D13" s="96" t="s">
        <v>402</v>
      </c>
      <c r="E13" s="97" t="s">
        <v>403</v>
      </c>
      <c r="F13" s="97" t="s">
        <v>403</v>
      </c>
      <c r="G13" s="97" t="s">
        <v>403</v>
      </c>
      <c r="H13" s="98"/>
      <c r="I13" s="98"/>
      <c r="J13" s="98"/>
      <c r="K13" s="98"/>
      <c r="L13" s="98"/>
      <c r="M13" s="98"/>
      <c r="N13" s="98"/>
      <c r="O13" s="98"/>
      <c r="P13" s="98"/>
      <c r="Q13" s="98"/>
      <c r="R13" s="98"/>
      <c r="S13" s="98"/>
      <c r="T13" s="98"/>
      <c r="U13" s="98"/>
      <c r="V13" s="98"/>
      <c r="W13" s="98"/>
      <c r="X13" s="98"/>
      <c r="Y13" s="98"/>
      <c r="Z13" s="98"/>
      <c r="AA13" s="99"/>
    </row>
    <row r="14" spans="1:27" ht="70.900000000000006" customHeight="1" x14ac:dyDescent="0.25">
      <c r="A14" s="68" t="s">
        <v>420</v>
      </c>
      <c r="B14" s="100" t="s">
        <v>421</v>
      </c>
      <c r="C14" s="13" t="s">
        <v>405</v>
      </c>
      <c r="D14" s="14" t="s">
        <v>406</v>
      </c>
      <c r="E14" s="14" t="s">
        <v>407</v>
      </c>
      <c r="F14" s="13" t="s">
        <v>408</v>
      </c>
      <c r="G14" s="13" t="s">
        <v>138</v>
      </c>
      <c r="H14" s="72">
        <v>220496.07930855683</v>
      </c>
      <c r="I14" s="72">
        <v>297634.7915563623</v>
      </c>
      <c r="J14" s="72"/>
      <c r="K14" s="72"/>
      <c r="L14" s="72"/>
      <c r="M14" s="72"/>
      <c r="N14" s="72"/>
      <c r="O14" s="72"/>
      <c r="P14" s="72"/>
      <c r="Q14" s="72"/>
      <c r="R14" s="72"/>
      <c r="S14" s="72"/>
      <c r="T14" s="72">
        <v>588206.15222307434</v>
      </c>
      <c r="U14" s="72">
        <v>487796.74405151722</v>
      </c>
      <c r="V14" s="72">
        <v>1359.6250243491925</v>
      </c>
      <c r="W14" s="72">
        <v>46409.199196156202</v>
      </c>
      <c r="X14" s="72" t="s">
        <v>422</v>
      </c>
      <c r="Y14" s="169"/>
      <c r="Z14" s="169"/>
      <c r="AA14" s="181" t="s">
        <v>423</v>
      </c>
    </row>
    <row r="15" spans="1:27" ht="70.900000000000006" customHeight="1" x14ac:dyDescent="0.25">
      <c r="A15" s="84" t="s">
        <v>420</v>
      </c>
      <c r="B15" s="101" t="s">
        <v>421</v>
      </c>
      <c r="C15" s="17" t="s">
        <v>401</v>
      </c>
      <c r="D15" s="15"/>
      <c r="E15" s="15"/>
      <c r="F15" s="17"/>
      <c r="G15" s="17"/>
      <c r="H15" s="89"/>
      <c r="I15" s="89"/>
      <c r="J15" s="89"/>
      <c r="K15" s="89"/>
      <c r="L15" s="89"/>
      <c r="M15" s="89"/>
      <c r="N15" s="89"/>
      <c r="O15" s="89"/>
      <c r="P15" s="89"/>
      <c r="Q15" s="89"/>
      <c r="R15" s="89"/>
      <c r="S15" s="89"/>
      <c r="T15" s="89">
        <v>2282.8893372350749</v>
      </c>
      <c r="U15" s="89">
        <v>0</v>
      </c>
      <c r="V15" s="89"/>
      <c r="W15" s="89"/>
      <c r="X15" s="89">
        <v>2282.8893372350749</v>
      </c>
      <c r="Y15" s="174"/>
      <c r="Z15" s="174"/>
      <c r="AA15" s="182"/>
    </row>
    <row r="16" spans="1:27" ht="70.900000000000006" customHeight="1" x14ac:dyDescent="0.25">
      <c r="A16" s="84" t="s">
        <v>420</v>
      </c>
      <c r="B16" s="101" t="s">
        <v>421</v>
      </c>
      <c r="C16" s="17" t="s">
        <v>415</v>
      </c>
      <c r="D16" s="23" t="s">
        <v>416</v>
      </c>
      <c r="E16" s="17" t="s">
        <v>417</v>
      </c>
      <c r="F16" s="17" t="s">
        <v>418</v>
      </c>
      <c r="G16" s="17" t="s">
        <v>138</v>
      </c>
      <c r="H16" s="89"/>
      <c r="I16" s="89"/>
      <c r="J16" s="89"/>
      <c r="K16" s="89"/>
      <c r="L16" s="89">
        <v>135046</v>
      </c>
      <c r="M16" s="89">
        <v>105846</v>
      </c>
      <c r="N16" s="89">
        <v>245976.15328999859</v>
      </c>
      <c r="O16" s="89">
        <v>212453.64910673926</v>
      </c>
      <c r="P16" s="89">
        <v>498</v>
      </c>
      <c r="Q16" s="89">
        <v>11949</v>
      </c>
      <c r="R16" s="89">
        <v>1673.6143899999997</v>
      </c>
      <c r="S16" s="89">
        <v>20276.221603260761</v>
      </c>
      <c r="T16" s="89"/>
      <c r="U16" s="89"/>
      <c r="V16" s="89"/>
      <c r="W16" s="89"/>
      <c r="X16" s="89" t="s">
        <v>424</v>
      </c>
      <c r="Y16" s="174"/>
      <c r="Z16" s="174"/>
      <c r="AA16" s="182"/>
    </row>
    <row r="17" spans="1:27" ht="70.900000000000006" customHeight="1" x14ac:dyDescent="0.25">
      <c r="A17" s="84" t="s">
        <v>420</v>
      </c>
      <c r="B17" s="101" t="s">
        <v>421</v>
      </c>
      <c r="C17" s="17" t="s">
        <v>425</v>
      </c>
      <c r="D17" s="23" t="s">
        <v>416</v>
      </c>
      <c r="E17" s="17" t="s">
        <v>417</v>
      </c>
      <c r="F17" s="17" t="s">
        <v>426</v>
      </c>
      <c r="G17" s="17" t="s">
        <v>138</v>
      </c>
      <c r="H17" s="89"/>
      <c r="I17" s="89"/>
      <c r="J17" s="89"/>
      <c r="K17" s="89"/>
      <c r="L17" s="89">
        <v>0</v>
      </c>
      <c r="M17" s="89">
        <v>545</v>
      </c>
      <c r="N17" s="89">
        <v>0</v>
      </c>
      <c r="O17" s="89">
        <v>6.6846726515950214</v>
      </c>
      <c r="P17" s="89">
        <v>0</v>
      </c>
      <c r="Q17" s="89">
        <v>0</v>
      </c>
      <c r="R17" s="89">
        <v>0</v>
      </c>
      <c r="S17" s="89">
        <v>5.0204873484049779</v>
      </c>
      <c r="T17" s="89"/>
      <c r="U17" s="89"/>
      <c r="V17" s="89"/>
      <c r="W17" s="89"/>
      <c r="X17" s="89" t="s">
        <v>427</v>
      </c>
      <c r="Y17" s="174"/>
      <c r="Z17" s="174"/>
      <c r="AA17" s="182"/>
    </row>
    <row r="18" spans="1:27" ht="70.900000000000006" customHeight="1" thickBot="1" x14ac:dyDescent="0.3">
      <c r="A18" s="73" t="s">
        <v>420</v>
      </c>
      <c r="B18" s="74" t="s">
        <v>421</v>
      </c>
      <c r="C18" s="75" t="s">
        <v>404</v>
      </c>
      <c r="D18" s="76"/>
      <c r="E18" s="75"/>
      <c r="F18" s="75"/>
      <c r="G18" s="75"/>
      <c r="H18" s="77">
        <v>34486.007009229987</v>
      </c>
      <c r="I18" s="77">
        <v>297634.7915563623</v>
      </c>
      <c r="J18" s="77"/>
      <c r="K18" s="77"/>
      <c r="L18" s="77">
        <v>20932.13</v>
      </c>
      <c r="M18" s="77">
        <v>106391</v>
      </c>
      <c r="N18" s="77">
        <v>37855.520876724782</v>
      </c>
      <c r="O18" s="77">
        <v>212460.33377939084</v>
      </c>
      <c r="P18" s="77">
        <v>77.19</v>
      </c>
      <c r="Q18" s="77">
        <v>11949</v>
      </c>
      <c r="R18" s="77">
        <v>256.55369447499993</v>
      </c>
      <c r="S18" s="77">
        <v>20281.242090609168</v>
      </c>
      <c r="T18" s="77">
        <v>414488.25292954477</v>
      </c>
      <c r="U18" s="77">
        <v>487796.74405151722</v>
      </c>
      <c r="V18" s="77">
        <v>215.50056635934703</v>
      </c>
      <c r="W18" s="77">
        <v>46409.199196156202</v>
      </c>
      <c r="X18" s="77"/>
      <c r="Y18" s="170"/>
      <c r="Z18" s="170"/>
      <c r="AA18" s="183"/>
    </row>
    <row r="19" spans="1:27" ht="70.900000000000006" customHeight="1" x14ac:dyDescent="0.25">
      <c r="A19" s="79" t="s">
        <v>150</v>
      </c>
      <c r="B19" s="102" t="s">
        <v>151</v>
      </c>
      <c r="C19" s="19" t="s">
        <v>405</v>
      </c>
      <c r="D19" s="81" t="s">
        <v>406</v>
      </c>
      <c r="E19" s="81" t="s">
        <v>407</v>
      </c>
      <c r="F19" s="19" t="s">
        <v>408</v>
      </c>
      <c r="G19" s="19" t="s">
        <v>138</v>
      </c>
      <c r="H19" s="83">
        <v>5921.3766413764879</v>
      </c>
      <c r="I19" s="83">
        <v>86577.625805306772</v>
      </c>
      <c r="J19" s="83"/>
      <c r="K19" s="83"/>
      <c r="L19" s="83"/>
      <c r="M19" s="83"/>
      <c r="N19" s="83"/>
      <c r="O19" s="83"/>
      <c r="P19" s="83"/>
      <c r="Q19" s="83"/>
      <c r="R19" s="83"/>
      <c r="S19" s="83"/>
      <c r="T19" s="83"/>
      <c r="U19" s="83">
        <v>87405.866262399344</v>
      </c>
      <c r="V19" s="83"/>
      <c r="W19" s="83">
        <v>6055.7346668597784</v>
      </c>
      <c r="X19" s="72" t="s">
        <v>428</v>
      </c>
      <c r="Y19" s="173"/>
      <c r="Z19" s="173"/>
      <c r="AA19" s="175"/>
    </row>
    <row r="20" spans="1:27" ht="70.900000000000006" customHeight="1" x14ac:dyDescent="0.25">
      <c r="A20" s="84" t="s">
        <v>150</v>
      </c>
      <c r="B20" s="101" t="s">
        <v>151</v>
      </c>
      <c r="C20" s="17" t="s">
        <v>415</v>
      </c>
      <c r="D20" s="23" t="s">
        <v>416</v>
      </c>
      <c r="E20" s="17" t="s">
        <v>417</v>
      </c>
      <c r="F20" s="17" t="s">
        <v>418</v>
      </c>
      <c r="G20" s="17" t="s">
        <v>138</v>
      </c>
      <c r="H20" s="89"/>
      <c r="I20" s="89"/>
      <c r="J20" s="89"/>
      <c r="K20" s="89"/>
      <c r="L20" s="89">
        <v>3306</v>
      </c>
      <c r="M20" s="89">
        <v>20235</v>
      </c>
      <c r="N20" s="89">
        <v>9674.3281999999999</v>
      </c>
      <c r="O20" s="89">
        <v>60575.243443089654</v>
      </c>
      <c r="P20" s="89"/>
      <c r="Q20" s="89">
        <v>429</v>
      </c>
      <c r="R20" s="89"/>
      <c r="S20" s="89">
        <v>1445.0266569103442</v>
      </c>
      <c r="T20" s="103"/>
      <c r="U20" s="103"/>
      <c r="V20" s="89"/>
      <c r="W20" s="89"/>
      <c r="X20" s="89" t="s">
        <v>429</v>
      </c>
      <c r="Y20" s="174"/>
      <c r="Z20" s="174"/>
      <c r="AA20" s="176"/>
    </row>
    <row r="21" spans="1:27" ht="70.900000000000006" customHeight="1" thickBot="1" x14ac:dyDescent="0.3">
      <c r="A21" s="73" t="s">
        <v>150</v>
      </c>
      <c r="B21" s="74" t="s">
        <v>151</v>
      </c>
      <c r="C21" s="75" t="s">
        <v>404</v>
      </c>
      <c r="D21" s="76"/>
      <c r="E21" s="75"/>
      <c r="F21" s="75"/>
      <c r="G21" s="75"/>
      <c r="H21" s="77">
        <v>937.17004366335561</v>
      </c>
      <c r="I21" s="77">
        <v>86577.625805306772</v>
      </c>
      <c r="J21" s="77"/>
      <c r="K21" s="77"/>
      <c r="L21" s="77">
        <v>512.42999999999995</v>
      </c>
      <c r="M21" s="77">
        <v>20235</v>
      </c>
      <c r="N21" s="77">
        <v>1490.0250504999999</v>
      </c>
      <c r="O21" s="77">
        <v>60575.243443089654</v>
      </c>
      <c r="P21" s="77"/>
      <c r="Q21" s="77">
        <v>429</v>
      </c>
      <c r="R21" s="77"/>
      <c r="S21" s="77">
        <v>1445.0266569103442</v>
      </c>
      <c r="T21" s="77"/>
      <c r="U21" s="77">
        <v>87405.866262399344</v>
      </c>
      <c r="V21" s="77"/>
      <c r="W21" s="77">
        <v>6055.7346668597784</v>
      </c>
      <c r="X21" s="77"/>
      <c r="Y21" s="184"/>
      <c r="Z21" s="184"/>
      <c r="AA21" s="185"/>
    </row>
    <row r="22" spans="1:27" ht="70.900000000000006" customHeight="1" x14ac:dyDescent="0.25">
      <c r="A22" s="68" t="s">
        <v>430</v>
      </c>
      <c r="B22" s="100" t="s">
        <v>431</v>
      </c>
      <c r="C22" s="13" t="s">
        <v>405</v>
      </c>
      <c r="D22" s="14" t="s">
        <v>406</v>
      </c>
      <c r="E22" s="14" t="s">
        <v>407</v>
      </c>
      <c r="F22" s="13" t="s">
        <v>408</v>
      </c>
      <c r="G22" s="13" t="s">
        <v>138</v>
      </c>
      <c r="H22" s="72">
        <v>2023.4803200000001</v>
      </c>
      <c r="I22" s="72">
        <v>15695.706200451892</v>
      </c>
      <c r="J22" s="72"/>
      <c r="K22" s="72"/>
      <c r="L22" s="72"/>
      <c r="M22" s="72"/>
      <c r="N22" s="72"/>
      <c r="O22" s="72"/>
      <c r="P22" s="72"/>
      <c r="Q22" s="72"/>
      <c r="R22" s="72"/>
      <c r="S22" s="72"/>
      <c r="T22" s="104">
        <v>1013.4262261559703</v>
      </c>
      <c r="U22" s="104">
        <v>40442.704224224261</v>
      </c>
      <c r="V22" s="72"/>
      <c r="W22" s="72">
        <v>3092.8728907424083</v>
      </c>
      <c r="X22" s="72" t="s">
        <v>432</v>
      </c>
      <c r="Y22" s="169"/>
      <c r="Z22" s="169"/>
      <c r="AA22" s="171"/>
    </row>
    <row r="23" spans="1:27" ht="70.900000000000006" customHeight="1" x14ac:dyDescent="0.25">
      <c r="A23" s="84" t="s">
        <v>430</v>
      </c>
      <c r="B23" s="101" t="s">
        <v>431</v>
      </c>
      <c r="C23" s="17" t="s">
        <v>415</v>
      </c>
      <c r="D23" s="23" t="s">
        <v>416</v>
      </c>
      <c r="E23" s="17" t="s">
        <v>417</v>
      </c>
      <c r="F23" s="17" t="s">
        <v>418</v>
      </c>
      <c r="G23" s="17" t="s">
        <v>138</v>
      </c>
      <c r="H23" s="89"/>
      <c r="I23" s="89"/>
      <c r="J23" s="89"/>
      <c r="K23" s="89"/>
      <c r="L23" s="89">
        <v>5600</v>
      </c>
      <c r="M23" s="89">
        <v>5600</v>
      </c>
      <c r="N23" s="89">
        <v>5153.05782</v>
      </c>
      <c r="O23" s="89">
        <v>13374.929571077035</v>
      </c>
      <c r="P23" s="89">
        <v>0</v>
      </c>
      <c r="Q23" s="89">
        <v>146</v>
      </c>
      <c r="R23" s="89">
        <v>531</v>
      </c>
      <c r="S23" s="89">
        <v>364.7254689229631</v>
      </c>
      <c r="T23" s="103">
        <v>0</v>
      </c>
      <c r="U23" s="103">
        <v>0</v>
      </c>
      <c r="V23" s="89"/>
      <c r="W23" s="89"/>
      <c r="X23" s="89" t="s">
        <v>433</v>
      </c>
      <c r="Y23" s="174"/>
      <c r="Z23" s="174"/>
      <c r="AA23" s="176"/>
    </row>
    <row r="24" spans="1:27" ht="70.900000000000006" customHeight="1" thickBot="1" x14ac:dyDescent="0.3">
      <c r="A24" s="73" t="s">
        <v>430</v>
      </c>
      <c r="B24" s="74" t="s">
        <v>431</v>
      </c>
      <c r="C24" s="75" t="s">
        <v>404</v>
      </c>
      <c r="D24" s="76"/>
      <c r="E24" s="75"/>
      <c r="F24" s="75"/>
      <c r="G24" s="75"/>
      <c r="H24" s="77">
        <v>320.72163072000001</v>
      </c>
      <c r="I24" s="77">
        <v>15695.706200451892</v>
      </c>
      <c r="J24" s="77"/>
      <c r="K24" s="77"/>
      <c r="L24" s="77">
        <v>868</v>
      </c>
      <c r="M24" s="77">
        <v>5600</v>
      </c>
      <c r="N24" s="77">
        <v>793.29881755000008</v>
      </c>
      <c r="O24" s="77">
        <v>13374.929571077035</v>
      </c>
      <c r="P24" s="77">
        <v>0</v>
      </c>
      <c r="Q24" s="77">
        <v>146</v>
      </c>
      <c r="R24" s="77">
        <v>82.304999999999993</v>
      </c>
      <c r="S24" s="77">
        <v>364.7254689229631</v>
      </c>
      <c r="T24" s="77">
        <v>653.89243449791843</v>
      </c>
      <c r="U24" s="77">
        <v>40442.704224224261</v>
      </c>
      <c r="V24" s="77"/>
      <c r="W24" s="77">
        <v>3092.8728907424083</v>
      </c>
      <c r="X24" s="77"/>
      <c r="Y24" s="184"/>
      <c r="Z24" s="184"/>
      <c r="AA24" s="185"/>
    </row>
    <row r="25" spans="1:27" ht="70.900000000000006" customHeight="1" thickBot="1" x14ac:dyDescent="0.3">
      <c r="A25" s="94" t="s">
        <v>434</v>
      </c>
      <c r="B25" s="95" t="s">
        <v>156</v>
      </c>
      <c r="C25" s="16" t="s">
        <v>415</v>
      </c>
      <c r="D25" s="25" t="s">
        <v>416</v>
      </c>
      <c r="E25" s="16" t="s">
        <v>417</v>
      </c>
      <c r="F25" s="16" t="s">
        <v>418</v>
      </c>
      <c r="G25" s="16" t="s">
        <v>138</v>
      </c>
      <c r="H25" s="105"/>
      <c r="I25" s="105"/>
      <c r="J25" s="105"/>
      <c r="K25" s="105"/>
      <c r="L25" s="105"/>
      <c r="M25" s="105">
        <v>17545</v>
      </c>
      <c r="N25" s="105"/>
      <c r="O25" s="105">
        <v>18200</v>
      </c>
      <c r="P25" s="105"/>
      <c r="Q25" s="105"/>
      <c r="R25" s="105"/>
      <c r="S25" s="105"/>
      <c r="T25" s="106"/>
      <c r="U25" s="106">
        <v>135778.25961437821</v>
      </c>
      <c r="V25" s="105"/>
      <c r="W25" s="105"/>
      <c r="X25" s="89" t="s">
        <v>435</v>
      </c>
      <c r="Y25" s="105"/>
      <c r="Z25" s="105"/>
      <c r="AA25" s="99"/>
    </row>
    <row r="26" spans="1:27" ht="70.900000000000006" customHeight="1" x14ac:dyDescent="0.25">
      <c r="A26" s="68" t="s">
        <v>436</v>
      </c>
      <c r="B26" s="69" t="s">
        <v>129</v>
      </c>
      <c r="C26" s="13" t="s">
        <v>405</v>
      </c>
      <c r="D26" s="24"/>
      <c r="E26" s="13"/>
      <c r="F26" s="13"/>
      <c r="G26" s="13"/>
      <c r="H26" s="72"/>
      <c r="I26" s="72"/>
      <c r="J26" s="72"/>
      <c r="K26" s="72"/>
      <c r="L26" s="72"/>
      <c r="M26" s="72"/>
      <c r="N26" s="72"/>
      <c r="O26" s="72"/>
      <c r="P26" s="72"/>
      <c r="Q26" s="72"/>
      <c r="R26" s="72"/>
      <c r="S26" s="72"/>
      <c r="T26" s="104">
        <v>119100.00877158859</v>
      </c>
      <c r="U26" s="104">
        <v>67465.500264938193</v>
      </c>
      <c r="V26" s="72"/>
      <c r="W26" s="72">
        <v>4634.9371133361037</v>
      </c>
      <c r="X26" s="72" t="s">
        <v>437</v>
      </c>
      <c r="Y26" s="72"/>
      <c r="Z26" s="72"/>
      <c r="AA26" s="107"/>
    </row>
    <row r="27" spans="1:27" ht="70.900000000000006" customHeight="1" x14ac:dyDescent="0.25">
      <c r="A27" s="84" t="s">
        <v>436</v>
      </c>
      <c r="B27" s="85" t="s">
        <v>129</v>
      </c>
      <c r="C27" s="17" t="s">
        <v>415</v>
      </c>
      <c r="D27" s="23" t="s">
        <v>416</v>
      </c>
      <c r="E27" s="17" t="s">
        <v>417</v>
      </c>
      <c r="F27" s="17" t="s">
        <v>418</v>
      </c>
      <c r="G27" s="17" t="s">
        <v>138</v>
      </c>
      <c r="H27" s="89"/>
      <c r="I27" s="89"/>
      <c r="J27" s="89"/>
      <c r="K27" s="89"/>
      <c r="L27" s="89">
        <v>5694</v>
      </c>
      <c r="M27" s="89">
        <v>502</v>
      </c>
      <c r="N27" s="89">
        <v>36855.345659999963</v>
      </c>
      <c r="O27" s="89">
        <v>1311.7527429522224</v>
      </c>
      <c r="P27" s="89">
        <v>0</v>
      </c>
      <c r="Q27" s="89">
        <v>444</v>
      </c>
      <c r="R27" s="89">
        <v>0</v>
      </c>
      <c r="S27" s="89">
        <v>1047.0422370477772</v>
      </c>
      <c r="T27" s="103"/>
      <c r="U27" s="103"/>
      <c r="V27" s="89"/>
      <c r="W27" s="89"/>
      <c r="X27" s="89" t="s">
        <v>438</v>
      </c>
      <c r="Y27" s="174"/>
      <c r="Z27" s="174"/>
      <c r="AA27" s="176"/>
    </row>
    <row r="28" spans="1:27" ht="70.900000000000006" customHeight="1" x14ac:dyDescent="0.25">
      <c r="A28" s="84" t="s">
        <v>436</v>
      </c>
      <c r="B28" s="85" t="s">
        <v>129</v>
      </c>
      <c r="C28" s="17" t="s">
        <v>425</v>
      </c>
      <c r="D28" s="23" t="s">
        <v>416</v>
      </c>
      <c r="E28" s="17" t="s">
        <v>417</v>
      </c>
      <c r="F28" s="17" t="s">
        <v>426</v>
      </c>
      <c r="G28" s="17" t="s">
        <v>138</v>
      </c>
      <c r="H28" s="89"/>
      <c r="I28" s="89"/>
      <c r="J28" s="89"/>
      <c r="K28" s="89"/>
      <c r="L28" s="89"/>
      <c r="M28" s="89"/>
      <c r="N28" s="89">
        <v>0</v>
      </c>
      <c r="O28" s="89">
        <v>575.27965208659066</v>
      </c>
      <c r="P28" s="89">
        <v>0</v>
      </c>
      <c r="Q28" s="89">
        <v>0</v>
      </c>
      <c r="R28" s="89">
        <v>0</v>
      </c>
      <c r="S28" s="89">
        <v>338.86513791340946</v>
      </c>
      <c r="T28" s="103"/>
      <c r="U28" s="103"/>
      <c r="V28" s="89"/>
      <c r="W28" s="89"/>
      <c r="X28" s="89"/>
      <c r="Y28" s="174"/>
      <c r="Z28" s="174"/>
      <c r="AA28" s="176"/>
    </row>
    <row r="29" spans="1:27" ht="70.900000000000006" customHeight="1" thickBot="1" x14ac:dyDescent="0.3">
      <c r="A29" s="73" t="s">
        <v>436</v>
      </c>
      <c r="B29" s="74" t="s">
        <v>129</v>
      </c>
      <c r="C29" s="75" t="s">
        <v>404</v>
      </c>
      <c r="D29" s="76"/>
      <c r="E29" s="75"/>
      <c r="F29" s="75"/>
      <c r="G29" s="75"/>
      <c r="H29" s="77"/>
      <c r="I29" s="77"/>
      <c r="J29" s="77"/>
      <c r="K29" s="77"/>
      <c r="L29" s="77">
        <v>882.57</v>
      </c>
      <c r="M29" s="77">
        <v>502</v>
      </c>
      <c r="N29" s="77">
        <v>5660.8252131499939</v>
      </c>
      <c r="O29" s="77">
        <v>1887.0323950388131</v>
      </c>
      <c r="P29" s="77">
        <v>0</v>
      </c>
      <c r="Q29" s="77">
        <v>444</v>
      </c>
      <c r="R29" s="77">
        <v>0</v>
      </c>
      <c r="S29" s="77">
        <v>1385.9073749611866</v>
      </c>
      <c r="T29" s="77">
        <v>83897.93772171707</v>
      </c>
      <c r="U29" s="77">
        <v>67465.500264938193</v>
      </c>
      <c r="V29" s="77"/>
      <c r="W29" s="77">
        <v>4634.9371133361037</v>
      </c>
      <c r="X29" s="77"/>
      <c r="Y29" s="170"/>
      <c r="Z29" s="170"/>
      <c r="AA29" s="172"/>
    </row>
    <row r="30" spans="1:27" ht="70.900000000000006" customHeight="1" x14ac:dyDescent="0.25">
      <c r="A30" s="79" t="s">
        <v>439</v>
      </c>
      <c r="B30" s="102" t="s">
        <v>129</v>
      </c>
      <c r="C30" s="19" t="s">
        <v>405</v>
      </c>
      <c r="D30" s="108" t="s">
        <v>416</v>
      </c>
      <c r="E30" s="19" t="s">
        <v>417</v>
      </c>
      <c r="F30" s="19" t="s">
        <v>418</v>
      </c>
      <c r="G30" s="19" t="s">
        <v>138</v>
      </c>
      <c r="H30" s="83">
        <v>8277.8822928309019</v>
      </c>
      <c r="I30" s="83"/>
      <c r="J30" s="83"/>
      <c r="K30" s="83"/>
      <c r="L30" s="83"/>
      <c r="M30" s="83"/>
      <c r="N30" s="83"/>
      <c r="O30" s="83"/>
      <c r="P30" s="83">
        <v>91</v>
      </c>
      <c r="Q30" s="83">
        <v>2</v>
      </c>
      <c r="R30" s="83">
        <v>882</v>
      </c>
      <c r="S30" s="83">
        <v>0</v>
      </c>
      <c r="T30" s="109">
        <v>26740.705209795866</v>
      </c>
      <c r="U30" s="109">
        <v>1997.3175387073525</v>
      </c>
      <c r="V30" s="83"/>
      <c r="W30" s="83"/>
      <c r="X30" s="72" t="s">
        <v>440</v>
      </c>
      <c r="Y30" s="83"/>
      <c r="Z30" s="83"/>
      <c r="AA30" s="110"/>
    </row>
    <row r="31" spans="1:27" ht="70.900000000000006" customHeight="1" x14ac:dyDescent="0.25">
      <c r="A31" s="84" t="s">
        <v>439</v>
      </c>
      <c r="B31" s="101" t="s">
        <v>129</v>
      </c>
      <c r="C31" s="17" t="s">
        <v>415</v>
      </c>
      <c r="D31" s="23"/>
      <c r="E31" s="17"/>
      <c r="F31" s="17"/>
      <c r="G31" s="17"/>
      <c r="H31" s="89"/>
      <c r="I31" s="89"/>
      <c r="J31" s="89"/>
      <c r="K31" s="89"/>
      <c r="L31" s="89">
        <v>7915</v>
      </c>
      <c r="M31" s="89">
        <v>12</v>
      </c>
      <c r="N31" s="89">
        <v>24130.800609999998</v>
      </c>
      <c r="O31" s="89">
        <v>3931.4552999999992</v>
      </c>
      <c r="P31" s="89"/>
      <c r="Q31" s="89"/>
      <c r="R31" s="89"/>
      <c r="S31" s="89"/>
      <c r="T31" s="103"/>
      <c r="U31" s="103"/>
      <c r="V31" s="89"/>
      <c r="W31" s="89"/>
      <c r="X31" s="89" t="s">
        <v>441</v>
      </c>
      <c r="Y31" s="89"/>
      <c r="Z31" s="89"/>
      <c r="AA31" s="111"/>
    </row>
    <row r="32" spans="1:27" ht="70.900000000000006" customHeight="1" thickBot="1" x14ac:dyDescent="0.3">
      <c r="A32" s="73" t="s">
        <v>439</v>
      </c>
      <c r="B32" s="74" t="s">
        <v>129</v>
      </c>
      <c r="C32" s="75" t="s">
        <v>404</v>
      </c>
      <c r="D32" s="76"/>
      <c r="E32" s="75"/>
      <c r="F32" s="75"/>
      <c r="G32" s="75"/>
      <c r="H32" s="77">
        <v>1283.0717553887896</v>
      </c>
      <c r="I32" s="77"/>
      <c r="J32" s="77"/>
      <c r="K32" s="77"/>
      <c r="L32" s="77">
        <v>1226.825</v>
      </c>
      <c r="M32" s="77">
        <v>12</v>
      </c>
      <c r="N32" s="77">
        <v>3724.5095930249995</v>
      </c>
      <c r="O32" s="77">
        <v>3931.4552999999992</v>
      </c>
      <c r="P32" s="77">
        <v>14.105</v>
      </c>
      <c r="Q32" s="77">
        <v>2</v>
      </c>
      <c r="R32" s="77">
        <v>136.4425</v>
      </c>
      <c r="S32" s="77">
        <v>0</v>
      </c>
      <c r="T32" s="77">
        <v>2558.4184191183999</v>
      </c>
      <c r="U32" s="77">
        <v>1997.3175387073525</v>
      </c>
      <c r="V32" s="77"/>
      <c r="W32" s="77"/>
      <c r="X32" s="77"/>
      <c r="Y32" s="78"/>
      <c r="Z32" s="78"/>
      <c r="AA32" s="112"/>
    </row>
    <row r="33" spans="1:27" ht="70.900000000000006" customHeight="1" x14ac:dyDescent="0.25">
      <c r="A33" s="68" t="s">
        <v>159</v>
      </c>
      <c r="B33" s="100" t="s">
        <v>442</v>
      </c>
      <c r="C33" s="13" t="s">
        <v>405</v>
      </c>
      <c r="D33" s="24" t="s">
        <v>416</v>
      </c>
      <c r="E33" s="13" t="s">
        <v>417</v>
      </c>
      <c r="F33" s="13" t="s">
        <v>418</v>
      </c>
      <c r="G33" s="13" t="s">
        <v>138</v>
      </c>
      <c r="H33" s="72"/>
      <c r="I33" s="72">
        <v>61996.756572201957</v>
      </c>
      <c r="J33" s="72"/>
      <c r="K33" s="72"/>
      <c r="L33" s="72"/>
      <c r="M33" s="72"/>
      <c r="N33" s="72"/>
      <c r="O33" s="72"/>
      <c r="P33" s="72"/>
      <c r="Q33" s="72"/>
      <c r="R33" s="72"/>
      <c r="S33" s="72"/>
      <c r="T33" s="104"/>
      <c r="U33" s="104">
        <v>149636.79221895535</v>
      </c>
      <c r="V33" s="72"/>
      <c r="W33" s="72">
        <v>2243.6895301067998</v>
      </c>
      <c r="X33" s="72" t="s">
        <v>443</v>
      </c>
      <c r="Y33" s="72"/>
      <c r="Z33" s="72"/>
      <c r="AA33" s="107"/>
    </row>
    <row r="34" spans="1:27" ht="70.900000000000006" customHeight="1" x14ac:dyDescent="0.25">
      <c r="A34" s="84" t="s">
        <v>159</v>
      </c>
      <c r="B34" s="101" t="s">
        <v>442</v>
      </c>
      <c r="C34" s="17" t="s">
        <v>415</v>
      </c>
      <c r="D34" s="23"/>
      <c r="E34" s="17"/>
      <c r="F34" s="17"/>
      <c r="G34" s="17"/>
      <c r="H34" s="89"/>
      <c r="I34" s="89"/>
      <c r="J34" s="89"/>
      <c r="K34" s="89"/>
      <c r="L34" s="89">
        <v>11206</v>
      </c>
      <c r="M34" s="89">
        <v>37274</v>
      </c>
      <c r="N34" s="89">
        <v>22101.412069999998</v>
      </c>
      <c r="O34" s="89">
        <v>73449.852922953258</v>
      </c>
      <c r="P34" s="89"/>
      <c r="Q34" s="89">
        <v>181</v>
      </c>
      <c r="R34" s="89"/>
      <c r="S34" s="89">
        <v>707.16182704673383</v>
      </c>
      <c r="T34" s="103"/>
      <c r="U34" s="103"/>
      <c r="V34" s="89"/>
      <c r="W34" s="89"/>
      <c r="X34" s="89" t="s">
        <v>444</v>
      </c>
      <c r="Y34" s="89"/>
      <c r="Z34" s="89"/>
      <c r="AA34" s="111"/>
    </row>
    <row r="35" spans="1:27" ht="70.900000000000006" customHeight="1" thickBot="1" x14ac:dyDescent="0.3">
      <c r="A35" s="73" t="s">
        <v>159</v>
      </c>
      <c r="B35" s="74" t="s">
        <v>442</v>
      </c>
      <c r="C35" s="75" t="s">
        <v>404</v>
      </c>
      <c r="D35" s="76"/>
      <c r="E35" s="75"/>
      <c r="F35" s="75"/>
      <c r="G35" s="75"/>
      <c r="H35" s="77"/>
      <c r="I35" s="77">
        <v>61996.756572201957</v>
      </c>
      <c r="J35" s="77"/>
      <c r="K35" s="77"/>
      <c r="L35" s="77">
        <v>1736.93</v>
      </c>
      <c r="M35" s="77">
        <v>37274</v>
      </c>
      <c r="N35" s="77">
        <v>3403.6303406750003</v>
      </c>
      <c r="O35" s="77">
        <v>73449.852922953258</v>
      </c>
      <c r="P35" s="77"/>
      <c r="Q35" s="77">
        <v>181</v>
      </c>
      <c r="R35" s="77"/>
      <c r="S35" s="77">
        <v>707.16182704673383</v>
      </c>
      <c r="T35" s="77"/>
      <c r="U35" s="77">
        <v>149636.79221895535</v>
      </c>
      <c r="V35" s="77"/>
      <c r="W35" s="77">
        <v>2243.6895301067998</v>
      </c>
      <c r="X35" s="77"/>
      <c r="Y35" s="78"/>
      <c r="Z35" s="78"/>
      <c r="AA35" s="112"/>
    </row>
    <row r="36" spans="1:27" ht="70.900000000000006" customHeight="1" x14ac:dyDescent="0.25">
      <c r="A36" s="68" t="s">
        <v>156</v>
      </c>
      <c r="B36" s="69" t="s">
        <v>442</v>
      </c>
      <c r="C36" s="13" t="s">
        <v>405</v>
      </c>
      <c r="D36" s="24" t="s">
        <v>416</v>
      </c>
      <c r="E36" s="13" t="s">
        <v>417</v>
      </c>
      <c r="F36" s="13" t="s">
        <v>418</v>
      </c>
      <c r="G36" s="13" t="s">
        <v>138</v>
      </c>
      <c r="H36" s="72">
        <v>2630.4577807700762</v>
      </c>
      <c r="I36" s="72">
        <v>16762.269582135013</v>
      </c>
      <c r="J36" s="72"/>
      <c r="K36" s="72"/>
      <c r="L36" s="72"/>
      <c r="M36" s="72"/>
      <c r="N36" s="72"/>
      <c r="O36" s="72"/>
      <c r="P36" s="72"/>
      <c r="Q36" s="72"/>
      <c r="R36" s="72"/>
      <c r="S36" s="72"/>
      <c r="T36" s="104">
        <v>6552.0567028241276</v>
      </c>
      <c r="U36" s="104">
        <v>28394.149153767172</v>
      </c>
      <c r="V36" s="72"/>
      <c r="W36" s="72">
        <v>2171.4550093745602</v>
      </c>
      <c r="X36" s="72" t="s">
        <v>445</v>
      </c>
      <c r="Y36" s="72"/>
      <c r="Z36" s="72"/>
      <c r="AA36" s="107"/>
    </row>
    <row r="37" spans="1:27" ht="70.900000000000006" customHeight="1" x14ac:dyDescent="0.25">
      <c r="A37" s="84" t="s">
        <v>156</v>
      </c>
      <c r="B37" s="85" t="s">
        <v>442</v>
      </c>
      <c r="C37" s="17" t="s">
        <v>415</v>
      </c>
      <c r="D37" s="23"/>
      <c r="E37" s="17"/>
      <c r="F37" s="17"/>
      <c r="G37" s="17"/>
      <c r="H37" s="89"/>
      <c r="I37" s="89"/>
      <c r="J37" s="89"/>
      <c r="K37" s="89"/>
      <c r="L37" s="89">
        <v>3497</v>
      </c>
      <c r="M37" s="89">
        <v>5596</v>
      </c>
      <c r="N37" s="89">
        <v>1057.3691699999999</v>
      </c>
      <c r="O37" s="89">
        <v>13593.291099210743</v>
      </c>
      <c r="P37" s="89"/>
      <c r="Q37" s="89">
        <v>174</v>
      </c>
      <c r="R37" s="89"/>
      <c r="S37" s="89">
        <v>613.06556078925894</v>
      </c>
      <c r="T37" s="103"/>
      <c r="U37" s="103"/>
      <c r="V37" s="89"/>
      <c r="W37" s="89"/>
      <c r="X37" s="89" t="s">
        <v>446</v>
      </c>
      <c r="Y37" s="89"/>
      <c r="Z37" s="89"/>
      <c r="AA37" s="111"/>
    </row>
    <row r="38" spans="1:27" ht="70.900000000000006" customHeight="1" thickBot="1" x14ac:dyDescent="0.3">
      <c r="A38" s="73" t="s">
        <v>156</v>
      </c>
      <c r="B38" s="74" t="s">
        <v>442</v>
      </c>
      <c r="C38" s="75" t="s">
        <v>404</v>
      </c>
      <c r="D38" s="76"/>
      <c r="E38" s="75"/>
      <c r="F38" s="75"/>
      <c r="G38" s="75"/>
      <c r="H38" s="77">
        <v>414.8833559843618</v>
      </c>
      <c r="I38" s="77">
        <v>16762.269582135013</v>
      </c>
      <c r="J38" s="77"/>
      <c r="K38" s="77"/>
      <c r="L38" s="77">
        <v>542.03499999999997</v>
      </c>
      <c r="M38" s="77">
        <v>5596</v>
      </c>
      <c r="N38" s="77">
        <v>163.16379842500001</v>
      </c>
      <c r="O38" s="77">
        <v>13593.291099210743</v>
      </c>
      <c r="P38" s="77"/>
      <c r="Q38" s="77">
        <v>174</v>
      </c>
      <c r="R38" s="77"/>
      <c r="S38" s="77">
        <v>613.06556078925894</v>
      </c>
      <c r="T38" s="77">
        <v>4548.0772592571893</v>
      </c>
      <c r="U38" s="77">
        <v>28394.149153767172</v>
      </c>
      <c r="V38" s="77"/>
      <c r="W38" s="77">
        <v>2171.4550093745602</v>
      </c>
      <c r="X38" s="77"/>
      <c r="Y38" s="78"/>
      <c r="Z38" s="78"/>
      <c r="AA38" s="112"/>
    </row>
    <row r="39" spans="1:27" ht="70.900000000000006" customHeight="1" x14ac:dyDescent="0.25">
      <c r="A39" s="68" t="s">
        <v>163</v>
      </c>
      <c r="B39" s="113" t="s">
        <v>129</v>
      </c>
      <c r="C39" s="13" t="s">
        <v>405</v>
      </c>
      <c r="D39" s="24" t="s">
        <v>416</v>
      </c>
      <c r="E39" s="13" t="s">
        <v>417</v>
      </c>
      <c r="F39" s="13" t="s">
        <v>418</v>
      </c>
      <c r="G39" s="13" t="s">
        <v>138</v>
      </c>
      <c r="H39" s="72"/>
      <c r="I39" s="72">
        <v>3756.404018628657</v>
      </c>
      <c r="J39" s="72"/>
      <c r="K39" s="72"/>
      <c r="L39" s="72"/>
      <c r="M39" s="72"/>
      <c r="N39" s="72"/>
      <c r="O39" s="72"/>
      <c r="P39" s="72"/>
      <c r="Q39" s="72"/>
      <c r="R39" s="72"/>
      <c r="S39" s="72"/>
      <c r="T39" s="104"/>
      <c r="U39" s="104">
        <v>23316.53056617143</v>
      </c>
      <c r="V39" s="72"/>
      <c r="W39" s="72"/>
      <c r="X39" s="72" t="s">
        <v>447</v>
      </c>
      <c r="Y39" s="72"/>
      <c r="Z39" s="72"/>
      <c r="AA39" s="107"/>
    </row>
    <row r="40" spans="1:27" ht="70.900000000000006" customHeight="1" x14ac:dyDescent="0.25">
      <c r="A40" s="84" t="s">
        <v>163</v>
      </c>
      <c r="B40" s="113" t="s">
        <v>129</v>
      </c>
      <c r="C40" s="17" t="s">
        <v>415</v>
      </c>
      <c r="D40" s="23"/>
      <c r="E40" s="17"/>
      <c r="F40" s="17"/>
      <c r="G40" s="17"/>
      <c r="H40" s="89"/>
      <c r="I40" s="89"/>
      <c r="J40" s="89"/>
      <c r="K40" s="89"/>
      <c r="L40" s="89">
        <v>7965</v>
      </c>
      <c r="M40" s="89">
        <v>616</v>
      </c>
      <c r="N40" s="89">
        <v>701.22811999999999</v>
      </c>
      <c r="O40" s="89">
        <v>877.00536999999997</v>
      </c>
      <c r="P40" s="89"/>
      <c r="Q40" s="89"/>
      <c r="R40" s="89"/>
      <c r="S40" s="89"/>
      <c r="T40" s="103"/>
      <c r="U40" s="103"/>
      <c r="V40" s="89"/>
      <c r="W40" s="89"/>
      <c r="X40" s="89" t="s">
        <v>448</v>
      </c>
      <c r="Y40" s="89"/>
      <c r="Z40" s="89"/>
      <c r="AA40" s="111"/>
    </row>
    <row r="41" spans="1:27" ht="70.900000000000006" customHeight="1" thickBot="1" x14ac:dyDescent="0.3">
      <c r="A41" s="73" t="s">
        <v>163</v>
      </c>
      <c r="B41" s="74" t="s">
        <v>449</v>
      </c>
      <c r="C41" s="75" t="s">
        <v>404</v>
      </c>
      <c r="D41" s="76"/>
      <c r="E41" s="75"/>
      <c r="F41" s="75"/>
      <c r="G41" s="75"/>
      <c r="H41" s="77"/>
      <c r="I41" s="77">
        <v>3756.404018628657</v>
      </c>
      <c r="J41" s="77"/>
      <c r="K41" s="77"/>
      <c r="L41" s="77">
        <v>1234.575</v>
      </c>
      <c r="M41" s="77">
        <v>616</v>
      </c>
      <c r="N41" s="77">
        <v>108.54728829999999</v>
      </c>
      <c r="O41" s="77">
        <v>877.00536999999997</v>
      </c>
      <c r="P41" s="77"/>
      <c r="Q41" s="77"/>
      <c r="R41" s="77"/>
      <c r="S41" s="77"/>
      <c r="T41" s="77"/>
      <c r="U41" s="77">
        <v>23316.53056617143</v>
      </c>
      <c r="V41" s="77"/>
      <c r="W41" s="77"/>
      <c r="X41" s="77"/>
      <c r="Y41" s="78"/>
      <c r="Z41" s="78"/>
      <c r="AA41" s="112"/>
    </row>
    <row r="42" spans="1:27" ht="70.900000000000006" customHeight="1" thickBot="1" x14ac:dyDescent="0.3">
      <c r="A42" s="68" t="s">
        <v>164</v>
      </c>
      <c r="B42" s="69" t="s">
        <v>442</v>
      </c>
      <c r="C42" s="13" t="s">
        <v>415</v>
      </c>
      <c r="D42" s="24" t="s">
        <v>416</v>
      </c>
      <c r="E42" s="13" t="s">
        <v>417</v>
      </c>
      <c r="F42" s="13" t="s">
        <v>418</v>
      </c>
      <c r="G42" s="13" t="s">
        <v>138</v>
      </c>
      <c r="H42" s="72"/>
      <c r="I42" s="72"/>
      <c r="J42" s="72"/>
      <c r="K42" s="72"/>
      <c r="L42" s="72"/>
      <c r="M42" s="72">
        <v>10604</v>
      </c>
      <c r="N42" s="72">
        <v>0</v>
      </c>
      <c r="O42" s="72">
        <v>12675.724224651893</v>
      </c>
      <c r="P42" s="72"/>
      <c r="Q42" s="72"/>
      <c r="R42" s="72"/>
      <c r="S42" s="72"/>
      <c r="T42" s="104"/>
      <c r="U42" s="104"/>
      <c r="V42" s="72"/>
      <c r="W42" s="72">
        <v>1543.2766464822223</v>
      </c>
      <c r="X42" s="89" t="s">
        <v>450</v>
      </c>
      <c r="Y42" s="72"/>
      <c r="Z42" s="72"/>
      <c r="AA42" s="107"/>
    </row>
    <row r="43" spans="1:27" ht="70.900000000000006" customHeight="1" x14ac:dyDescent="0.25">
      <c r="A43" s="84" t="s">
        <v>164</v>
      </c>
      <c r="B43" s="85" t="s">
        <v>442</v>
      </c>
      <c r="C43" s="17" t="s">
        <v>405</v>
      </c>
      <c r="D43" s="23"/>
      <c r="E43" s="17"/>
      <c r="F43" s="17"/>
      <c r="G43" s="17"/>
      <c r="H43" s="89"/>
      <c r="I43" s="89">
        <v>22963.361965980952</v>
      </c>
      <c r="J43" s="89"/>
      <c r="K43" s="89"/>
      <c r="L43" s="89"/>
      <c r="M43" s="89"/>
      <c r="N43" s="89"/>
      <c r="O43" s="89"/>
      <c r="P43" s="89"/>
      <c r="Q43" s="89">
        <v>48</v>
      </c>
      <c r="R43" s="89"/>
      <c r="S43" s="89">
        <v>173.97938534809589</v>
      </c>
      <c r="T43" s="103"/>
      <c r="U43" s="103">
        <v>24300.886658246513</v>
      </c>
      <c r="V43" s="89"/>
      <c r="W43" s="89"/>
      <c r="X43" s="72" t="s">
        <v>451</v>
      </c>
      <c r="Y43" s="89"/>
      <c r="Z43" s="89"/>
      <c r="AA43" s="111"/>
    </row>
    <row r="44" spans="1:27" ht="70.900000000000006" customHeight="1" thickBot="1" x14ac:dyDescent="0.3">
      <c r="A44" s="73" t="s">
        <v>164</v>
      </c>
      <c r="B44" s="74" t="s">
        <v>442</v>
      </c>
      <c r="C44" s="75" t="s">
        <v>404</v>
      </c>
      <c r="D44" s="76"/>
      <c r="E44" s="75"/>
      <c r="F44" s="75"/>
      <c r="G44" s="75"/>
      <c r="H44" s="77"/>
      <c r="I44" s="77">
        <v>22963.361965980952</v>
      </c>
      <c r="J44" s="77"/>
      <c r="K44" s="77"/>
      <c r="L44" s="77"/>
      <c r="M44" s="77">
        <v>10604</v>
      </c>
      <c r="N44" s="77"/>
      <c r="O44" s="77">
        <v>12675.724224651893</v>
      </c>
      <c r="P44" s="77"/>
      <c r="Q44" s="77">
        <v>48</v>
      </c>
      <c r="R44" s="77"/>
      <c r="S44" s="77">
        <v>173.97938534809589</v>
      </c>
      <c r="T44" s="77"/>
      <c r="U44" s="77">
        <v>24300.886658246513</v>
      </c>
      <c r="V44" s="77"/>
      <c r="W44" s="77">
        <v>1543.2766464822223</v>
      </c>
      <c r="X44" s="77"/>
      <c r="Y44" s="78"/>
      <c r="Z44" s="78"/>
      <c r="AA44" s="112"/>
    </row>
    <row r="45" spans="1:27" ht="70.900000000000006" customHeight="1" x14ac:dyDescent="0.25">
      <c r="A45" s="68" t="s">
        <v>452</v>
      </c>
      <c r="B45" s="69" t="s">
        <v>431</v>
      </c>
      <c r="C45" s="13" t="s">
        <v>415</v>
      </c>
      <c r="D45" s="24" t="s">
        <v>416</v>
      </c>
      <c r="E45" s="13" t="s">
        <v>417</v>
      </c>
      <c r="F45" s="13" t="s">
        <v>418</v>
      </c>
      <c r="G45" s="13" t="s">
        <v>138</v>
      </c>
      <c r="H45" s="72"/>
      <c r="I45" s="72"/>
      <c r="J45" s="72"/>
      <c r="K45" s="72"/>
      <c r="L45" s="72"/>
      <c r="M45" s="72"/>
      <c r="N45" s="72"/>
      <c r="O45" s="72"/>
      <c r="P45" s="72"/>
      <c r="Q45" s="72"/>
      <c r="R45" s="72"/>
      <c r="S45" s="72"/>
      <c r="T45" s="104"/>
      <c r="U45" s="104"/>
      <c r="V45" s="72"/>
      <c r="W45" s="72"/>
      <c r="X45" s="89" t="s">
        <v>453</v>
      </c>
      <c r="Y45" s="169"/>
      <c r="Z45" s="169"/>
      <c r="AA45" s="171"/>
    </row>
    <row r="46" spans="1:27" ht="70.900000000000006" customHeight="1" thickBot="1" x14ac:dyDescent="0.3">
      <c r="A46" s="73" t="s">
        <v>452</v>
      </c>
      <c r="B46" s="74" t="s">
        <v>431</v>
      </c>
      <c r="C46" s="75" t="s">
        <v>404</v>
      </c>
      <c r="D46" s="76"/>
      <c r="E46" s="75"/>
      <c r="F46" s="75"/>
      <c r="G46" s="75"/>
      <c r="H46" s="77"/>
      <c r="I46" s="77"/>
      <c r="J46" s="77"/>
      <c r="K46" s="77"/>
      <c r="L46" s="77"/>
      <c r="M46" s="77"/>
      <c r="N46" s="77"/>
      <c r="O46" s="77"/>
      <c r="P46" s="77"/>
      <c r="Q46" s="77"/>
      <c r="R46" s="77"/>
      <c r="S46" s="77"/>
      <c r="T46" s="77"/>
      <c r="U46" s="77"/>
      <c r="V46" s="77"/>
      <c r="W46" s="77"/>
      <c r="X46" s="77"/>
      <c r="Y46" s="170"/>
      <c r="Z46" s="170"/>
      <c r="AA46" s="172"/>
    </row>
    <row r="47" spans="1:27" ht="70.900000000000006" customHeight="1" x14ac:dyDescent="0.25">
      <c r="A47" s="68" t="s">
        <v>165</v>
      </c>
      <c r="B47" s="69" t="s">
        <v>431</v>
      </c>
      <c r="C47" s="13" t="s">
        <v>415</v>
      </c>
      <c r="D47" s="24" t="s">
        <v>416</v>
      </c>
      <c r="E47" s="13" t="s">
        <v>417</v>
      </c>
      <c r="F47" s="13" t="s">
        <v>418</v>
      </c>
      <c r="G47" s="13" t="s">
        <v>138</v>
      </c>
      <c r="H47" s="72"/>
      <c r="I47" s="72"/>
      <c r="J47" s="72"/>
      <c r="K47" s="72"/>
      <c r="L47" s="72"/>
      <c r="M47" s="72">
        <v>394</v>
      </c>
      <c r="N47" s="72"/>
      <c r="O47" s="72">
        <v>1496.9155500000002</v>
      </c>
      <c r="P47" s="72"/>
      <c r="Q47" s="72"/>
      <c r="R47" s="72"/>
      <c r="S47" s="72"/>
      <c r="T47" s="104"/>
      <c r="U47" s="104"/>
      <c r="V47" s="72"/>
      <c r="W47" s="72"/>
      <c r="X47" s="89" t="s">
        <v>454</v>
      </c>
      <c r="Y47" s="169"/>
      <c r="Z47" s="169"/>
      <c r="AA47" s="171"/>
    </row>
    <row r="48" spans="1:27" ht="70.900000000000006" customHeight="1" thickBot="1" x14ac:dyDescent="0.3">
      <c r="A48" s="73" t="s">
        <v>165</v>
      </c>
      <c r="B48" s="74" t="s">
        <v>431</v>
      </c>
      <c r="C48" s="75" t="s">
        <v>404</v>
      </c>
      <c r="D48" s="76"/>
      <c r="E48" s="75"/>
      <c r="F48" s="75"/>
      <c r="G48" s="75"/>
      <c r="H48" s="77"/>
      <c r="I48" s="77"/>
      <c r="J48" s="77"/>
      <c r="K48" s="77"/>
      <c r="L48" s="77"/>
      <c r="M48" s="77">
        <v>394</v>
      </c>
      <c r="N48" s="77"/>
      <c r="O48" s="77">
        <v>1496.9155500000002</v>
      </c>
      <c r="P48" s="77"/>
      <c r="Q48" s="77"/>
      <c r="R48" s="77"/>
      <c r="S48" s="77"/>
      <c r="T48" s="77"/>
      <c r="U48" s="77"/>
      <c r="V48" s="77"/>
      <c r="W48" s="77"/>
      <c r="X48" s="77"/>
      <c r="Y48" s="170"/>
      <c r="Z48" s="170"/>
      <c r="AA48" s="172"/>
    </row>
    <row r="49" spans="1:27" ht="70.900000000000006" customHeight="1" x14ac:dyDescent="0.25">
      <c r="A49" s="68" t="s">
        <v>166</v>
      </c>
      <c r="B49" s="69" t="s">
        <v>442</v>
      </c>
      <c r="C49" s="13" t="s">
        <v>415</v>
      </c>
      <c r="D49" s="24" t="s">
        <v>416</v>
      </c>
      <c r="E49" s="13" t="s">
        <v>417</v>
      </c>
      <c r="F49" s="13" t="s">
        <v>418</v>
      </c>
      <c r="G49" s="13" t="s">
        <v>138</v>
      </c>
      <c r="H49" s="72"/>
      <c r="I49" s="72"/>
      <c r="J49" s="72"/>
      <c r="K49" s="72"/>
      <c r="L49" s="72"/>
      <c r="M49" s="72">
        <v>343</v>
      </c>
      <c r="N49" s="72"/>
      <c r="O49" s="72">
        <v>281</v>
      </c>
      <c r="P49" s="72"/>
      <c r="Q49" s="72">
        <v>34</v>
      </c>
      <c r="R49" s="72"/>
      <c r="S49" s="72">
        <v>18</v>
      </c>
      <c r="T49" s="104"/>
      <c r="U49" s="104"/>
      <c r="V49" s="72"/>
      <c r="W49" s="72"/>
      <c r="X49" s="89" t="s">
        <v>455</v>
      </c>
      <c r="Y49" s="169"/>
      <c r="Z49" s="169"/>
      <c r="AA49" s="171"/>
    </row>
    <row r="50" spans="1:27" ht="70.900000000000006" customHeight="1" thickBot="1" x14ac:dyDescent="0.3">
      <c r="A50" s="73" t="s">
        <v>166</v>
      </c>
      <c r="B50" s="74" t="s">
        <v>442</v>
      </c>
      <c r="C50" s="75" t="s">
        <v>404</v>
      </c>
      <c r="D50" s="76"/>
      <c r="E50" s="75"/>
      <c r="F50" s="75"/>
      <c r="G50" s="75"/>
      <c r="H50" s="77"/>
      <c r="I50" s="77"/>
      <c r="J50" s="77"/>
      <c r="K50" s="77"/>
      <c r="L50" s="77"/>
      <c r="M50" s="77">
        <v>343</v>
      </c>
      <c r="N50" s="77"/>
      <c r="O50" s="77">
        <v>281</v>
      </c>
      <c r="P50" s="77"/>
      <c r="Q50" s="77">
        <v>34</v>
      </c>
      <c r="R50" s="77"/>
      <c r="S50" s="77">
        <v>18</v>
      </c>
      <c r="T50" s="77"/>
      <c r="U50" s="77"/>
      <c r="V50" s="77"/>
      <c r="W50" s="77"/>
      <c r="X50" s="77"/>
      <c r="Y50" s="170"/>
      <c r="Z50" s="170"/>
      <c r="AA50" s="172"/>
    </row>
    <row r="51" spans="1:27" ht="70.900000000000006" customHeight="1" x14ac:dyDescent="0.25">
      <c r="A51" s="68" t="s">
        <v>456</v>
      </c>
      <c r="B51" s="69" t="s">
        <v>167</v>
      </c>
      <c r="C51" s="13" t="s">
        <v>457</v>
      </c>
      <c r="D51" s="14" t="s">
        <v>458</v>
      </c>
      <c r="E51" s="14" t="s">
        <v>459</v>
      </c>
      <c r="F51" s="13" t="s">
        <v>460</v>
      </c>
      <c r="G51" s="13" t="s">
        <v>138</v>
      </c>
      <c r="H51" s="72"/>
      <c r="I51" s="72"/>
      <c r="J51" s="72"/>
      <c r="K51" s="72"/>
      <c r="L51" s="72"/>
      <c r="M51" s="72">
        <v>32945.999998317478</v>
      </c>
      <c r="N51" s="72"/>
      <c r="O51" s="72">
        <v>47170.433299888689</v>
      </c>
      <c r="P51" s="72"/>
      <c r="Q51" s="72">
        <v>30</v>
      </c>
      <c r="R51" s="72"/>
      <c r="S51" s="72">
        <v>646.04548108057975</v>
      </c>
      <c r="T51" s="104"/>
      <c r="U51" s="104"/>
      <c r="V51" s="72"/>
      <c r="W51" s="72"/>
      <c r="X51" s="89" t="s">
        <v>461</v>
      </c>
      <c r="Y51" s="169"/>
      <c r="Z51" s="169"/>
      <c r="AA51" s="186" t="s">
        <v>462</v>
      </c>
    </row>
    <row r="52" spans="1:27" ht="70.900000000000006" customHeight="1" x14ac:dyDescent="0.25">
      <c r="A52" s="84" t="s">
        <v>456</v>
      </c>
      <c r="B52" s="85" t="s">
        <v>167</v>
      </c>
      <c r="C52" s="17" t="s">
        <v>405</v>
      </c>
      <c r="D52" s="15" t="s">
        <v>406</v>
      </c>
      <c r="E52" s="15" t="s">
        <v>407</v>
      </c>
      <c r="F52" s="17" t="s">
        <v>408</v>
      </c>
      <c r="G52" s="17" t="s">
        <v>138</v>
      </c>
      <c r="H52" s="89"/>
      <c r="I52" s="89">
        <v>-3.3150364214775897E-6</v>
      </c>
      <c r="J52" s="89"/>
      <c r="K52" s="89"/>
      <c r="L52" s="89"/>
      <c r="M52" s="89">
        <v>-3.3150364214775897E-6</v>
      </c>
      <c r="N52" s="89"/>
      <c r="O52" s="89"/>
      <c r="P52" s="89"/>
      <c r="Q52" s="89"/>
      <c r="R52" s="89"/>
      <c r="S52" s="89"/>
      <c r="T52" s="103"/>
      <c r="U52" s="103">
        <v>4541.4518872704139</v>
      </c>
      <c r="V52" s="89"/>
      <c r="W52" s="89"/>
      <c r="X52" s="89" t="s">
        <v>463</v>
      </c>
      <c r="Y52" s="174"/>
      <c r="Z52" s="174"/>
      <c r="AA52" s="187"/>
    </row>
    <row r="53" spans="1:27" ht="70.900000000000006" customHeight="1" x14ac:dyDescent="0.25">
      <c r="A53" s="84" t="s">
        <v>456</v>
      </c>
      <c r="B53" s="85" t="s">
        <v>167</v>
      </c>
      <c r="C53" s="17" t="s">
        <v>425</v>
      </c>
      <c r="D53" s="23" t="s">
        <v>416</v>
      </c>
      <c r="E53" s="17" t="s">
        <v>417</v>
      </c>
      <c r="F53" s="17" t="s">
        <v>426</v>
      </c>
      <c r="G53" s="17" t="s">
        <v>138</v>
      </c>
      <c r="H53" s="89"/>
      <c r="I53" s="89"/>
      <c r="J53" s="89"/>
      <c r="K53" s="89"/>
      <c r="L53" s="89"/>
      <c r="M53" s="89"/>
      <c r="N53" s="89"/>
      <c r="O53" s="89"/>
      <c r="P53" s="89"/>
      <c r="Q53" s="89"/>
      <c r="R53" s="89"/>
      <c r="S53" s="89"/>
      <c r="T53" s="103"/>
      <c r="U53" s="103"/>
      <c r="V53" s="89"/>
      <c r="W53" s="89"/>
      <c r="X53" s="89" t="s">
        <v>453</v>
      </c>
      <c r="Y53" s="174"/>
      <c r="Z53" s="174"/>
      <c r="AA53" s="187"/>
    </row>
    <row r="54" spans="1:27" ht="70.900000000000006" customHeight="1" thickBot="1" x14ac:dyDescent="0.3">
      <c r="A54" s="73" t="s">
        <v>456</v>
      </c>
      <c r="B54" s="74" t="s">
        <v>167</v>
      </c>
      <c r="C54" s="75" t="s">
        <v>404</v>
      </c>
      <c r="D54" s="76"/>
      <c r="E54" s="75"/>
      <c r="F54" s="75"/>
      <c r="G54" s="75"/>
      <c r="H54" s="77"/>
      <c r="I54" s="77">
        <v>-3.3150364214775897E-6</v>
      </c>
      <c r="J54" s="77"/>
      <c r="K54" s="77"/>
      <c r="L54" s="77"/>
      <c r="M54" s="77">
        <v>32945.999995002443</v>
      </c>
      <c r="N54" s="77"/>
      <c r="O54" s="77">
        <v>47170.433299888689</v>
      </c>
      <c r="P54" s="77"/>
      <c r="Q54" s="77">
        <v>30</v>
      </c>
      <c r="R54" s="77"/>
      <c r="S54" s="77">
        <v>646.04548108057975</v>
      </c>
      <c r="T54" s="77"/>
      <c r="U54" s="77">
        <v>4541.4518872704139</v>
      </c>
      <c r="V54" s="77"/>
      <c r="W54" s="77"/>
      <c r="X54" s="77"/>
      <c r="Y54" s="170"/>
      <c r="Z54" s="170"/>
      <c r="AA54" s="188"/>
    </row>
    <row r="55" spans="1:27" ht="70.900000000000006" customHeight="1" x14ac:dyDescent="0.25">
      <c r="A55" s="68" t="s">
        <v>464</v>
      </c>
      <c r="B55" s="100" t="s">
        <v>167</v>
      </c>
      <c r="C55" s="13" t="s">
        <v>457</v>
      </c>
      <c r="D55" s="14" t="s">
        <v>458</v>
      </c>
      <c r="E55" s="14" t="s">
        <v>459</v>
      </c>
      <c r="F55" s="13" t="s">
        <v>460</v>
      </c>
      <c r="G55" s="13" t="s">
        <v>138</v>
      </c>
      <c r="H55" s="72"/>
      <c r="I55" s="72"/>
      <c r="J55" s="72"/>
      <c r="K55" s="72"/>
      <c r="L55" s="72"/>
      <c r="M55" s="72">
        <v>11167</v>
      </c>
      <c r="N55" s="72"/>
      <c r="O55" s="72">
        <v>26196.001900000003</v>
      </c>
      <c r="P55" s="72"/>
      <c r="Q55" s="72"/>
      <c r="R55" s="72"/>
      <c r="S55" s="72"/>
      <c r="T55" s="72"/>
      <c r="U55" s="72"/>
      <c r="V55" s="72"/>
      <c r="W55" s="72"/>
      <c r="X55" s="89" t="s">
        <v>465</v>
      </c>
      <c r="Y55" s="169"/>
      <c r="Z55" s="169"/>
      <c r="AA55" s="186" t="s">
        <v>466</v>
      </c>
    </row>
    <row r="56" spans="1:27" ht="70.900000000000006" customHeight="1" x14ac:dyDescent="0.25">
      <c r="A56" s="84" t="s">
        <v>464</v>
      </c>
      <c r="B56" s="101" t="s">
        <v>167</v>
      </c>
      <c r="C56" s="17" t="s">
        <v>405</v>
      </c>
      <c r="D56" s="15" t="s">
        <v>406</v>
      </c>
      <c r="E56" s="15" t="s">
        <v>407</v>
      </c>
      <c r="F56" s="17" t="s">
        <v>408</v>
      </c>
      <c r="G56" s="17" t="s">
        <v>138</v>
      </c>
      <c r="H56" s="89"/>
      <c r="I56" s="89"/>
      <c r="J56" s="89"/>
      <c r="K56" s="89"/>
      <c r="L56" s="89"/>
      <c r="M56" s="89">
        <v>0</v>
      </c>
      <c r="N56" s="89"/>
      <c r="O56" s="89"/>
      <c r="P56" s="89"/>
      <c r="Q56" s="89"/>
      <c r="R56" s="89"/>
      <c r="S56" s="89"/>
      <c r="T56" s="89"/>
      <c r="U56" s="89"/>
      <c r="V56" s="89"/>
      <c r="W56" s="89"/>
      <c r="X56" s="89" t="s">
        <v>453</v>
      </c>
      <c r="Y56" s="174"/>
      <c r="Z56" s="174"/>
      <c r="AA56" s="189"/>
    </row>
    <row r="57" spans="1:27" ht="70.900000000000006" customHeight="1" thickBot="1" x14ac:dyDescent="0.3">
      <c r="A57" s="73" t="s">
        <v>464</v>
      </c>
      <c r="B57" s="74" t="s">
        <v>167</v>
      </c>
      <c r="C57" s="75" t="s">
        <v>404</v>
      </c>
      <c r="D57" s="76" t="s">
        <v>416</v>
      </c>
      <c r="E57" s="75" t="s">
        <v>417</v>
      </c>
      <c r="F57" s="75" t="s">
        <v>426</v>
      </c>
      <c r="G57" s="75" t="s">
        <v>138</v>
      </c>
      <c r="H57" s="77"/>
      <c r="I57" s="77"/>
      <c r="J57" s="77"/>
      <c r="K57" s="77"/>
      <c r="L57" s="77"/>
      <c r="M57" s="77">
        <v>11167</v>
      </c>
      <c r="N57" s="77"/>
      <c r="O57" s="77">
        <v>26196.001900000003</v>
      </c>
      <c r="P57" s="77"/>
      <c r="Q57" s="77"/>
      <c r="R57" s="77"/>
      <c r="S57" s="77"/>
      <c r="T57" s="77"/>
      <c r="U57" s="77"/>
      <c r="V57" s="77"/>
      <c r="W57" s="77"/>
      <c r="X57" s="77"/>
      <c r="Y57" s="170"/>
      <c r="Z57" s="170"/>
      <c r="AA57" s="190"/>
    </row>
    <row r="58" spans="1:27" ht="70.900000000000006" customHeight="1" x14ac:dyDescent="0.25">
      <c r="A58" s="68" t="s">
        <v>467</v>
      </c>
      <c r="B58" s="100" t="s">
        <v>167</v>
      </c>
      <c r="C58" s="13" t="s">
        <v>457</v>
      </c>
      <c r="D58" s="14" t="s">
        <v>458</v>
      </c>
      <c r="E58" s="14" t="s">
        <v>459</v>
      </c>
      <c r="F58" s="13" t="s">
        <v>460</v>
      </c>
      <c r="G58" s="13" t="s">
        <v>138</v>
      </c>
      <c r="H58" s="72"/>
      <c r="I58" s="72"/>
      <c r="J58" s="72"/>
      <c r="K58" s="72"/>
      <c r="L58" s="72"/>
      <c r="M58" s="72"/>
      <c r="N58" s="72"/>
      <c r="O58" s="72"/>
      <c r="P58" s="72"/>
      <c r="Q58" s="72"/>
      <c r="R58" s="72"/>
      <c r="S58" s="72"/>
      <c r="T58" s="72"/>
      <c r="U58" s="72"/>
      <c r="V58" s="72"/>
      <c r="W58" s="72"/>
      <c r="X58" s="89" t="s">
        <v>453</v>
      </c>
      <c r="Y58" s="169"/>
      <c r="Z58" s="169"/>
      <c r="AA58" s="186" t="s">
        <v>468</v>
      </c>
    </row>
    <row r="59" spans="1:27" ht="70.900000000000006" customHeight="1" x14ac:dyDescent="0.25">
      <c r="A59" s="84" t="s">
        <v>467</v>
      </c>
      <c r="B59" s="101" t="s">
        <v>167</v>
      </c>
      <c r="C59" s="17" t="s">
        <v>405</v>
      </c>
      <c r="D59" s="15" t="s">
        <v>406</v>
      </c>
      <c r="E59" s="15" t="s">
        <v>407</v>
      </c>
      <c r="F59" s="17" t="s">
        <v>408</v>
      </c>
      <c r="G59" s="17" t="s">
        <v>138</v>
      </c>
      <c r="H59" s="89"/>
      <c r="I59" s="89"/>
      <c r="J59" s="89"/>
      <c r="K59" s="89"/>
      <c r="L59" s="89"/>
      <c r="M59" s="89"/>
      <c r="N59" s="89"/>
      <c r="O59" s="89"/>
      <c r="P59" s="89"/>
      <c r="Q59" s="89"/>
      <c r="R59" s="89"/>
      <c r="S59" s="89"/>
      <c r="T59" s="89"/>
      <c r="U59" s="89"/>
      <c r="V59" s="89"/>
      <c r="W59" s="89"/>
      <c r="X59" s="89" t="s">
        <v>453</v>
      </c>
      <c r="Y59" s="174"/>
      <c r="Z59" s="174"/>
      <c r="AA59" s="189"/>
    </row>
    <row r="60" spans="1:27" ht="70.900000000000006" customHeight="1" thickBot="1" x14ac:dyDescent="0.3">
      <c r="A60" s="114" t="s">
        <v>467</v>
      </c>
      <c r="B60" s="115" t="s">
        <v>167</v>
      </c>
      <c r="C60" s="18" t="s">
        <v>425</v>
      </c>
      <c r="D60" s="22" t="s">
        <v>416</v>
      </c>
      <c r="E60" s="18" t="s">
        <v>417</v>
      </c>
      <c r="F60" s="18" t="s">
        <v>426</v>
      </c>
      <c r="G60" s="18" t="s">
        <v>138</v>
      </c>
      <c r="H60" s="78"/>
      <c r="I60" s="78"/>
      <c r="J60" s="78"/>
      <c r="K60" s="78"/>
      <c r="L60" s="78"/>
      <c r="M60" s="78"/>
      <c r="N60" s="78"/>
      <c r="O60" s="78"/>
      <c r="P60" s="78"/>
      <c r="Q60" s="78"/>
      <c r="R60" s="78"/>
      <c r="S60" s="78"/>
      <c r="T60" s="78"/>
      <c r="U60" s="78"/>
      <c r="V60" s="78"/>
      <c r="W60" s="78"/>
      <c r="X60" s="78"/>
      <c r="Y60" s="170"/>
      <c r="Z60" s="170"/>
      <c r="AA60" s="190"/>
    </row>
    <row r="61" spans="1:27" ht="70.900000000000006" customHeight="1" x14ac:dyDescent="0.25">
      <c r="A61" s="68" t="s">
        <v>469</v>
      </c>
      <c r="B61" s="69" t="s">
        <v>167</v>
      </c>
      <c r="C61" s="13" t="s">
        <v>457</v>
      </c>
      <c r="D61" s="14" t="s">
        <v>458</v>
      </c>
      <c r="E61" s="14" t="s">
        <v>459</v>
      </c>
      <c r="F61" s="13" t="s">
        <v>460</v>
      </c>
      <c r="G61" s="13" t="s">
        <v>138</v>
      </c>
      <c r="H61" s="72"/>
      <c r="I61" s="72"/>
      <c r="J61" s="72"/>
      <c r="K61" s="72"/>
      <c r="L61" s="72"/>
      <c r="M61" s="72">
        <v>21660.85859680361</v>
      </c>
      <c r="N61" s="72"/>
      <c r="O61" s="116">
        <v>-30137.555762213025</v>
      </c>
      <c r="P61" s="72"/>
      <c r="Q61" s="72"/>
      <c r="R61" s="72"/>
      <c r="S61" s="72"/>
      <c r="T61" s="72"/>
      <c r="U61" s="72"/>
      <c r="V61" s="72"/>
      <c r="W61" s="72"/>
      <c r="X61" s="89" t="s">
        <v>470</v>
      </c>
      <c r="Y61" s="169"/>
      <c r="Z61" s="169"/>
      <c r="AA61" s="186" t="s">
        <v>471</v>
      </c>
    </row>
    <row r="62" spans="1:27" ht="70.900000000000006" customHeight="1" x14ac:dyDescent="0.25">
      <c r="A62" s="84" t="s">
        <v>469</v>
      </c>
      <c r="B62" s="85" t="s">
        <v>167</v>
      </c>
      <c r="C62" s="17" t="s">
        <v>405</v>
      </c>
      <c r="D62" s="15" t="s">
        <v>406</v>
      </c>
      <c r="E62" s="15" t="s">
        <v>407</v>
      </c>
      <c r="F62" s="17" t="s">
        <v>408</v>
      </c>
      <c r="G62" s="17" t="s">
        <v>138</v>
      </c>
      <c r="H62" s="89"/>
      <c r="I62" s="89">
        <v>132011.77557411575</v>
      </c>
      <c r="J62" s="89"/>
      <c r="K62" s="89"/>
      <c r="L62" s="89"/>
      <c r="M62" s="89">
        <v>132011.77557411575</v>
      </c>
      <c r="N62" s="89"/>
      <c r="O62" s="89"/>
      <c r="P62" s="89"/>
      <c r="Q62" s="89"/>
      <c r="R62" s="89"/>
      <c r="S62" s="89"/>
      <c r="T62" s="89"/>
      <c r="U62" s="89">
        <v>145708.12599660223</v>
      </c>
      <c r="V62" s="89"/>
      <c r="W62" s="89"/>
      <c r="X62" s="89" t="s">
        <v>472</v>
      </c>
      <c r="Y62" s="174"/>
      <c r="Z62" s="174"/>
      <c r="AA62" s="187"/>
    </row>
    <row r="63" spans="1:27" ht="70.900000000000006" customHeight="1" x14ac:dyDescent="0.25">
      <c r="A63" s="84" t="s">
        <v>469</v>
      </c>
      <c r="B63" s="85" t="s">
        <v>167</v>
      </c>
      <c r="C63" s="17" t="s">
        <v>425</v>
      </c>
      <c r="D63" s="23" t="s">
        <v>416</v>
      </c>
      <c r="E63" s="17" t="s">
        <v>417</v>
      </c>
      <c r="F63" s="17" t="s">
        <v>426</v>
      </c>
      <c r="G63" s="17" t="s">
        <v>138</v>
      </c>
      <c r="H63" s="89"/>
      <c r="I63" s="89"/>
      <c r="J63" s="89"/>
      <c r="K63" s="89"/>
      <c r="L63" s="89"/>
      <c r="M63" s="89"/>
      <c r="N63" s="89"/>
      <c r="O63" s="89"/>
      <c r="P63" s="89"/>
      <c r="Q63" s="89"/>
      <c r="R63" s="89"/>
      <c r="S63" s="89"/>
      <c r="T63" s="89"/>
      <c r="U63" s="89"/>
      <c r="V63" s="89"/>
      <c r="W63" s="89"/>
      <c r="X63" s="89" t="s">
        <v>453</v>
      </c>
      <c r="Y63" s="174"/>
      <c r="Z63" s="174"/>
      <c r="AA63" s="187"/>
    </row>
    <row r="64" spans="1:27" ht="70.900000000000006" customHeight="1" thickBot="1" x14ac:dyDescent="0.3">
      <c r="A64" s="73" t="s">
        <v>469</v>
      </c>
      <c r="B64" s="74" t="s">
        <v>167</v>
      </c>
      <c r="C64" s="75" t="s">
        <v>404</v>
      </c>
      <c r="D64" s="76"/>
      <c r="E64" s="75"/>
      <c r="F64" s="75"/>
      <c r="G64" s="75"/>
      <c r="H64" s="77"/>
      <c r="I64" s="77">
        <v>144412.68843088366</v>
      </c>
      <c r="J64" s="77"/>
      <c r="K64" s="77"/>
      <c r="L64" s="77"/>
      <c r="M64" s="77">
        <v>153672.63417091937</v>
      </c>
      <c r="N64" s="77"/>
      <c r="O64" s="77">
        <v>-30137.555762213025</v>
      </c>
      <c r="P64" s="77"/>
      <c r="Q64" s="77"/>
      <c r="R64" s="77"/>
      <c r="S64" s="77"/>
      <c r="T64" s="77"/>
      <c r="U64" s="77">
        <v>145708.12599660223</v>
      </c>
      <c r="V64" s="77"/>
      <c r="W64" s="77"/>
      <c r="X64" s="77"/>
      <c r="Y64" s="170"/>
      <c r="Z64" s="170"/>
      <c r="AA64" s="188"/>
    </row>
    <row r="65" spans="1:27" ht="70.900000000000006" customHeight="1" x14ac:dyDescent="0.25">
      <c r="A65" s="68" t="s">
        <v>473</v>
      </c>
      <c r="B65" s="69" t="s">
        <v>167</v>
      </c>
      <c r="C65" s="13" t="s">
        <v>457</v>
      </c>
      <c r="D65" s="14" t="s">
        <v>458</v>
      </c>
      <c r="E65" s="14" t="s">
        <v>459</v>
      </c>
      <c r="F65" s="13" t="s">
        <v>460</v>
      </c>
      <c r="G65" s="13" t="s">
        <v>138</v>
      </c>
      <c r="H65" s="72"/>
      <c r="I65" s="72"/>
      <c r="J65" s="72"/>
      <c r="K65" s="72"/>
      <c r="L65" s="72"/>
      <c r="M65" s="72"/>
      <c r="N65" s="72"/>
      <c r="O65" s="72">
        <v>0</v>
      </c>
      <c r="P65" s="72"/>
      <c r="Q65" s="72"/>
      <c r="R65" s="72"/>
      <c r="S65" s="72"/>
      <c r="T65" s="72"/>
      <c r="U65" s="72"/>
      <c r="V65" s="72"/>
      <c r="W65" s="72"/>
      <c r="X65" s="89" t="s">
        <v>453</v>
      </c>
      <c r="Y65" s="169"/>
      <c r="Z65" s="169"/>
      <c r="AA65" s="186" t="s">
        <v>474</v>
      </c>
    </row>
    <row r="66" spans="1:27" ht="70.900000000000006" customHeight="1" x14ac:dyDescent="0.25">
      <c r="A66" s="84" t="s">
        <v>473</v>
      </c>
      <c r="B66" s="85" t="s">
        <v>167</v>
      </c>
      <c r="C66" s="17" t="s">
        <v>405</v>
      </c>
      <c r="D66" s="15" t="s">
        <v>406</v>
      </c>
      <c r="E66" s="15" t="s">
        <v>407</v>
      </c>
      <c r="F66" s="17" t="s">
        <v>408</v>
      </c>
      <c r="G66" s="17" t="s">
        <v>138</v>
      </c>
      <c r="H66" s="89"/>
      <c r="I66" s="89"/>
      <c r="J66" s="89"/>
      <c r="K66" s="89"/>
      <c r="L66" s="89"/>
      <c r="M66" s="89"/>
      <c r="N66" s="89"/>
      <c r="O66" s="89"/>
      <c r="P66" s="89"/>
      <c r="Q66" s="89"/>
      <c r="R66" s="89"/>
      <c r="S66" s="89"/>
      <c r="T66" s="89"/>
      <c r="U66" s="89"/>
      <c r="V66" s="89"/>
      <c r="W66" s="89"/>
      <c r="X66" s="89" t="s">
        <v>453</v>
      </c>
      <c r="Y66" s="174"/>
      <c r="Z66" s="174"/>
      <c r="AA66" s="187"/>
    </row>
    <row r="67" spans="1:27" ht="70.900000000000006" customHeight="1" x14ac:dyDescent="0.25">
      <c r="A67" s="84" t="s">
        <v>473</v>
      </c>
      <c r="B67" s="85" t="s">
        <v>167</v>
      </c>
      <c r="C67" s="17" t="s">
        <v>425</v>
      </c>
      <c r="D67" s="23" t="s">
        <v>416</v>
      </c>
      <c r="E67" s="17" t="s">
        <v>417</v>
      </c>
      <c r="F67" s="17" t="s">
        <v>426</v>
      </c>
      <c r="G67" s="17" t="s">
        <v>138</v>
      </c>
      <c r="H67" s="89"/>
      <c r="I67" s="89"/>
      <c r="J67" s="89"/>
      <c r="K67" s="89"/>
      <c r="L67" s="89"/>
      <c r="M67" s="89"/>
      <c r="N67" s="89"/>
      <c r="O67" s="89">
        <v>21525.621586654765</v>
      </c>
      <c r="P67" s="89"/>
      <c r="Q67" s="89"/>
      <c r="R67" s="89"/>
      <c r="S67" s="89"/>
      <c r="T67" s="89"/>
      <c r="U67" s="89"/>
      <c r="V67" s="89"/>
      <c r="W67" s="89"/>
      <c r="X67" s="89" t="s">
        <v>475</v>
      </c>
      <c r="Y67" s="174"/>
      <c r="Z67" s="174"/>
      <c r="AA67" s="187"/>
    </row>
    <row r="68" spans="1:27" ht="70.900000000000006" customHeight="1" thickBot="1" x14ac:dyDescent="0.3">
      <c r="A68" s="73" t="s">
        <v>473</v>
      </c>
      <c r="B68" s="74" t="s">
        <v>167</v>
      </c>
      <c r="C68" s="75" t="s">
        <v>404</v>
      </c>
      <c r="D68" s="76"/>
      <c r="E68" s="75"/>
      <c r="F68" s="75"/>
      <c r="G68" s="75"/>
      <c r="H68" s="77"/>
      <c r="I68" s="77"/>
      <c r="J68" s="77"/>
      <c r="K68" s="77"/>
      <c r="L68" s="77"/>
      <c r="M68" s="77"/>
      <c r="N68" s="77"/>
      <c r="O68" s="77">
        <v>21525.621586654765</v>
      </c>
      <c r="P68" s="77"/>
      <c r="Q68" s="77"/>
      <c r="R68" s="77"/>
      <c r="S68" s="77"/>
      <c r="T68" s="77"/>
      <c r="U68" s="77"/>
      <c r="V68" s="77"/>
      <c r="W68" s="77"/>
      <c r="X68" s="77"/>
      <c r="Y68" s="170"/>
      <c r="Z68" s="170"/>
      <c r="AA68" s="188"/>
    </row>
    <row r="69" spans="1:27" ht="70.900000000000006" customHeight="1" x14ac:dyDescent="0.25">
      <c r="A69" s="68" t="s">
        <v>476</v>
      </c>
      <c r="B69" s="69" t="s">
        <v>167</v>
      </c>
      <c r="C69" s="13" t="s">
        <v>457</v>
      </c>
      <c r="D69" s="14" t="s">
        <v>458</v>
      </c>
      <c r="E69" s="14" t="s">
        <v>459</v>
      </c>
      <c r="F69" s="13" t="s">
        <v>460</v>
      </c>
      <c r="G69" s="13" t="s">
        <v>138</v>
      </c>
      <c r="H69" s="72"/>
      <c r="I69" s="72"/>
      <c r="J69" s="72"/>
      <c r="K69" s="72"/>
      <c r="L69" s="72"/>
      <c r="M69" s="72">
        <v>350899.49453047698</v>
      </c>
      <c r="N69" s="72"/>
      <c r="O69" s="72">
        <v>381141.30374157365</v>
      </c>
      <c r="P69" s="72"/>
      <c r="Q69" s="72"/>
      <c r="R69" s="72"/>
      <c r="S69" s="72"/>
      <c r="T69" s="72"/>
      <c r="U69" s="72"/>
      <c r="V69" s="72"/>
      <c r="W69" s="72"/>
      <c r="X69" s="89" t="s">
        <v>477</v>
      </c>
      <c r="Y69" s="169"/>
      <c r="Z69" s="169"/>
      <c r="AA69" s="186" t="s">
        <v>478</v>
      </c>
    </row>
    <row r="70" spans="1:27" ht="70.900000000000006" customHeight="1" x14ac:dyDescent="0.25">
      <c r="A70" s="84" t="s">
        <v>476</v>
      </c>
      <c r="B70" s="85" t="s">
        <v>167</v>
      </c>
      <c r="C70" s="17" t="s">
        <v>405</v>
      </c>
      <c r="D70" s="15" t="s">
        <v>406</v>
      </c>
      <c r="E70" s="15" t="s">
        <v>407</v>
      </c>
      <c r="F70" s="17" t="s">
        <v>408</v>
      </c>
      <c r="G70" s="17" t="s">
        <v>138</v>
      </c>
      <c r="H70" s="89"/>
      <c r="I70" s="89">
        <v>868919.32067284547</v>
      </c>
      <c r="J70" s="89"/>
      <c r="K70" s="89"/>
      <c r="L70" s="89"/>
      <c r="M70" s="89">
        <v>868919.32067284547</v>
      </c>
      <c r="N70" s="89"/>
      <c r="O70" s="89"/>
      <c r="P70" s="89"/>
      <c r="Q70" s="89"/>
      <c r="R70" s="89"/>
      <c r="S70" s="89"/>
      <c r="T70" s="89"/>
      <c r="U70" s="89">
        <v>2021184.0469043618</v>
      </c>
      <c r="V70" s="89"/>
      <c r="W70" s="89"/>
      <c r="X70" s="89" t="s">
        <v>479</v>
      </c>
      <c r="Y70" s="174"/>
      <c r="Z70" s="174"/>
      <c r="AA70" s="187"/>
    </row>
    <row r="71" spans="1:27" ht="70.900000000000006" customHeight="1" x14ac:dyDescent="0.25">
      <c r="A71" s="84" t="s">
        <v>476</v>
      </c>
      <c r="B71" s="85" t="s">
        <v>167</v>
      </c>
      <c r="C71" s="17" t="s">
        <v>425</v>
      </c>
      <c r="D71" s="23" t="s">
        <v>416</v>
      </c>
      <c r="E71" s="17" t="s">
        <v>417</v>
      </c>
      <c r="F71" s="17" t="s">
        <v>426</v>
      </c>
      <c r="G71" s="17" t="s">
        <v>138</v>
      </c>
      <c r="H71" s="89"/>
      <c r="I71" s="89"/>
      <c r="J71" s="89"/>
      <c r="K71" s="89"/>
      <c r="L71" s="89"/>
      <c r="M71" s="89">
        <v>14847</v>
      </c>
      <c r="N71" s="89"/>
      <c r="O71" s="89">
        <v>23155</v>
      </c>
      <c r="P71" s="89"/>
      <c r="Q71" s="89"/>
      <c r="R71" s="89"/>
      <c r="S71" s="89"/>
      <c r="T71" s="89"/>
      <c r="U71" s="89"/>
      <c r="V71" s="89"/>
      <c r="W71" s="89"/>
      <c r="X71" s="89" t="s">
        <v>480</v>
      </c>
      <c r="Y71" s="174"/>
      <c r="Z71" s="174"/>
      <c r="AA71" s="187"/>
    </row>
    <row r="72" spans="1:27" ht="70.900000000000006" customHeight="1" thickBot="1" x14ac:dyDescent="0.3">
      <c r="A72" s="73" t="s">
        <v>476</v>
      </c>
      <c r="B72" s="74" t="s">
        <v>167</v>
      </c>
      <c r="C72" s="75" t="s">
        <v>404</v>
      </c>
      <c r="D72" s="76"/>
      <c r="E72" s="75"/>
      <c r="F72" s="75"/>
      <c r="G72" s="75"/>
      <c r="H72" s="77"/>
      <c r="I72" s="77">
        <v>919278.4974883087</v>
      </c>
      <c r="J72" s="77"/>
      <c r="K72" s="77"/>
      <c r="L72" s="77"/>
      <c r="M72" s="77">
        <v>1234665.8152033226</v>
      </c>
      <c r="N72" s="77"/>
      <c r="O72" s="77">
        <v>404296.30374157365</v>
      </c>
      <c r="P72" s="77"/>
      <c r="Q72" s="77"/>
      <c r="R72" s="77"/>
      <c r="S72" s="77"/>
      <c r="T72" s="77"/>
      <c r="U72" s="77">
        <v>2021184.0469043618</v>
      </c>
      <c r="V72" s="77"/>
      <c r="W72" s="77"/>
      <c r="X72" s="77"/>
      <c r="Y72" s="170"/>
      <c r="Z72" s="170"/>
      <c r="AA72" s="188"/>
    </row>
    <row r="73" spans="1:27" ht="70.900000000000006" customHeight="1" x14ac:dyDescent="0.25">
      <c r="A73" s="68" t="s">
        <v>481</v>
      </c>
      <c r="B73" s="69" t="s">
        <v>167</v>
      </c>
      <c r="C73" s="13" t="s">
        <v>457</v>
      </c>
      <c r="D73" s="14" t="s">
        <v>458</v>
      </c>
      <c r="E73" s="14" t="s">
        <v>459</v>
      </c>
      <c r="F73" s="13" t="s">
        <v>460</v>
      </c>
      <c r="G73" s="13" t="s">
        <v>138</v>
      </c>
      <c r="H73" s="72"/>
      <c r="I73" s="72"/>
      <c r="J73" s="72"/>
      <c r="K73" s="72"/>
      <c r="L73" s="72"/>
      <c r="M73" s="72">
        <v>18817.388671984936</v>
      </c>
      <c r="N73" s="72"/>
      <c r="O73" s="72">
        <v>191.37851284310273</v>
      </c>
      <c r="P73" s="72"/>
      <c r="Q73" s="72">
        <v>19109</v>
      </c>
      <c r="R73" s="72"/>
      <c r="S73" s="72">
        <v>25184.596912711786</v>
      </c>
      <c r="T73" s="72"/>
      <c r="U73" s="72"/>
      <c r="V73" s="72"/>
      <c r="W73" s="72"/>
      <c r="X73" s="89" t="s">
        <v>482</v>
      </c>
      <c r="Y73" s="169"/>
      <c r="Z73" s="169"/>
      <c r="AA73" s="186" t="s">
        <v>478</v>
      </c>
    </row>
    <row r="74" spans="1:27" ht="70.900000000000006" customHeight="1" x14ac:dyDescent="0.25">
      <c r="A74" s="84" t="s">
        <v>481</v>
      </c>
      <c r="B74" s="85" t="s">
        <v>167</v>
      </c>
      <c r="C74" s="17" t="s">
        <v>405</v>
      </c>
      <c r="D74" s="15" t="s">
        <v>406</v>
      </c>
      <c r="E74" s="15" t="s">
        <v>407</v>
      </c>
      <c r="F74" s="17" t="s">
        <v>408</v>
      </c>
      <c r="G74" s="17" t="s">
        <v>138</v>
      </c>
      <c r="H74" s="89"/>
      <c r="I74" s="89">
        <v>50124.101318671783</v>
      </c>
      <c r="J74" s="89"/>
      <c r="K74" s="89"/>
      <c r="L74" s="89"/>
      <c r="M74" s="89">
        <v>50124.101318671783</v>
      </c>
      <c r="N74" s="89"/>
      <c r="O74" s="89"/>
      <c r="P74" s="89"/>
      <c r="Q74" s="89"/>
      <c r="R74" s="89"/>
      <c r="S74" s="89"/>
      <c r="T74" s="89"/>
      <c r="U74" s="89">
        <v>141670.09223171786</v>
      </c>
      <c r="V74" s="89"/>
      <c r="W74" s="89">
        <v>126521.91652982711</v>
      </c>
      <c r="X74" s="89" t="s">
        <v>483</v>
      </c>
      <c r="Y74" s="174"/>
      <c r="Z74" s="174"/>
      <c r="AA74" s="187"/>
    </row>
    <row r="75" spans="1:27" ht="70.900000000000006" customHeight="1" x14ac:dyDescent="0.25">
      <c r="A75" s="84" t="s">
        <v>481</v>
      </c>
      <c r="B75" s="85" t="s">
        <v>167</v>
      </c>
      <c r="C75" s="17" t="s">
        <v>425</v>
      </c>
      <c r="D75" s="23" t="s">
        <v>416</v>
      </c>
      <c r="E75" s="17" t="s">
        <v>417</v>
      </c>
      <c r="F75" s="17" t="s">
        <v>426</v>
      </c>
      <c r="G75" s="17" t="s">
        <v>138</v>
      </c>
      <c r="H75" s="89"/>
      <c r="I75" s="89"/>
      <c r="J75" s="89"/>
      <c r="K75" s="89"/>
      <c r="L75" s="89"/>
      <c r="M75" s="89">
        <v>970</v>
      </c>
      <c r="N75" s="89"/>
      <c r="O75" s="89">
        <v>2292</v>
      </c>
      <c r="P75" s="89"/>
      <c r="Q75" s="89">
        <v>857</v>
      </c>
      <c r="R75" s="89"/>
      <c r="S75" s="89">
        <v>2024</v>
      </c>
      <c r="T75" s="89"/>
      <c r="U75" s="89"/>
      <c r="V75" s="89"/>
      <c r="W75" s="89"/>
      <c r="X75" s="89" t="s">
        <v>484</v>
      </c>
      <c r="Y75" s="174"/>
      <c r="Z75" s="174"/>
      <c r="AA75" s="187"/>
    </row>
    <row r="76" spans="1:27" ht="70.900000000000006" customHeight="1" thickBot="1" x14ac:dyDescent="0.3">
      <c r="A76" s="73" t="s">
        <v>481</v>
      </c>
      <c r="B76" s="74" t="s">
        <v>167</v>
      </c>
      <c r="C76" s="75" t="s">
        <v>404</v>
      </c>
      <c r="D76" s="76"/>
      <c r="E76" s="75"/>
      <c r="F76" s="75"/>
      <c r="G76" s="75"/>
      <c r="H76" s="77"/>
      <c r="I76" s="77">
        <v>52938.294316111751</v>
      </c>
      <c r="J76" s="77"/>
      <c r="K76" s="77"/>
      <c r="L76" s="77"/>
      <c r="M76" s="77">
        <v>69911.489990656715</v>
      </c>
      <c r="N76" s="77"/>
      <c r="O76" s="77">
        <v>2483.3785128431027</v>
      </c>
      <c r="P76" s="77"/>
      <c r="Q76" s="77">
        <v>19966</v>
      </c>
      <c r="R76" s="77"/>
      <c r="S76" s="77">
        <v>27208.596912711786</v>
      </c>
      <c r="T76" s="77"/>
      <c r="U76" s="77">
        <v>141670.09223171786</v>
      </c>
      <c r="V76" s="77"/>
      <c r="W76" s="77">
        <v>0</v>
      </c>
      <c r="X76" s="77"/>
      <c r="Y76" s="170"/>
      <c r="Z76" s="170"/>
      <c r="AA76" s="188"/>
    </row>
    <row r="77" spans="1:27" ht="70.900000000000006" customHeight="1" x14ac:dyDescent="0.25">
      <c r="A77" s="68" t="s">
        <v>175</v>
      </c>
      <c r="B77" s="69" t="s">
        <v>167</v>
      </c>
      <c r="C77" s="13" t="s">
        <v>457</v>
      </c>
      <c r="D77" s="14" t="s">
        <v>458</v>
      </c>
      <c r="E77" s="14" t="s">
        <v>459</v>
      </c>
      <c r="F77" s="13" t="s">
        <v>460</v>
      </c>
      <c r="G77" s="13" t="s">
        <v>138</v>
      </c>
      <c r="H77" s="72"/>
      <c r="I77" s="72"/>
      <c r="J77" s="72"/>
      <c r="K77" s="72"/>
      <c r="L77" s="72"/>
      <c r="M77" s="72">
        <v>1196</v>
      </c>
      <c r="N77" s="72"/>
      <c r="O77" s="72">
        <v>2259.6522400000003</v>
      </c>
      <c r="P77" s="72"/>
      <c r="Q77" s="72"/>
      <c r="R77" s="72"/>
      <c r="S77" s="72"/>
      <c r="T77" s="72"/>
      <c r="U77" s="72"/>
      <c r="V77" s="72"/>
      <c r="W77" s="72"/>
      <c r="X77" s="89" t="s">
        <v>485</v>
      </c>
      <c r="Y77" s="169"/>
      <c r="Z77" s="169"/>
      <c r="AA77" s="186" t="s">
        <v>486</v>
      </c>
    </row>
    <row r="78" spans="1:27" ht="70.900000000000006" customHeight="1" x14ac:dyDescent="0.25">
      <c r="A78" s="84" t="s">
        <v>175</v>
      </c>
      <c r="B78" s="85" t="s">
        <v>167</v>
      </c>
      <c r="C78" s="17" t="s">
        <v>405</v>
      </c>
      <c r="D78" s="15" t="s">
        <v>406</v>
      </c>
      <c r="E78" s="15" t="s">
        <v>407</v>
      </c>
      <c r="F78" s="17" t="s">
        <v>408</v>
      </c>
      <c r="G78" s="17" t="s">
        <v>138</v>
      </c>
      <c r="H78" s="89"/>
      <c r="I78" s="89"/>
      <c r="J78" s="89"/>
      <c r="K78" s="89"/>
      <c r="L78" s="89"/>
      <c r="M78" s="89"/>
      <c r="N78" s="89"/>
      <c r="O78" s="89"/>
      <c r="P78" s="89"/>
      <c r="Q78" s="89"/>
      <c r="R78" s="89"/>
      <c r="S78" s="89"/>
      <c r="T78" s="89"/>
      <c r="U78" s="89"/>
      <c r="V78" s="89"/>
      <c r="W78" s="89"/>
      <c r="X78" s="89" t="s">
        <v>453</v>
      </c>
      <c r="Y78" s="174"/>
      <c r="Z78" s="174"/>
      <c r="AA78" s="187"/>
    </row>
    <row r="79" spans="1:27" ht="70.900000000000006" customHeight="1" x14ac:dyDescent="0.25">
      <c r="A79" s="84" t="s">
        <v>175</v>
      </c>
      <c r="B79" s="85" t="s">
        <v>167</v>
      </c>
      <c r="C79" s="17" t="s">
        <v>425</v>
      </c>
      <c r="D79" s="23" t="s">
        <v>416</v>
      </c>
      <c r="E79" s="17" t="s">
        <v>417</v>
      </c>
      <c r="F79" s="17" t="s">
        <v>426</v>
      </c>
      <c r="G79" s="17" t="s">
        <v>138</v>
      </c>
      <c r="H79" s="89"/>
      <c r="I79" s="89"/>
      <c r="J79" s="89"/>
      <c r="K79" s="89"/>
      <c r="L79" s="89"/>
      <c r="M79" s="89"/>
      <c r="N79" s="89"/>
      <c r="O79" s="89"/>
      <c r="P79" s="89"/>
      <c r="Q79" s="89"/>
      <c r="R79" s="89"/>
      <c r="S79" s="89"/>
      <c r="T79" s="89"/>
      <c r="U79" s="89"/>
      <c r="V79" s="89"/>
      <c r="W79" s="89"/>
      <c r="X79" s="89" t="s">
        <v>453</v>
      </c>
      <c r="Y79" s="174"/>
      <c r="Z79" s="174"/>
      <c r="AA79" s="187"/>
    </row>
    <row r="80" spans="1:27" ht="70.900000000000006" customHeight="1" thickBot="1" x14ac:dyDescent="0.3">
      <c r="A80" s="73" t="s">
        <v>175</v>
      </c>
      <c r="B80" s="74" t="s">
        <v>167</v>
      </c>
      <c r="C80" s="75" t="s">
        <v>404</v>
      </c>
      <c r="D80" s="76"/>
      <c r="E80" s="75"/>
      <c r="F80" s="75"/>
      <c r="G80" s="75"/>
      <c r="H80" s="77"/>
      <c r="I80" s="77"/>
      <c r="J80" s="77"/>
      <c r="K80" s="77"/>
      <c r="L80" s="77"/>
      <c r="M80" s="77">
        <v>1196</v>
      </c>
      <c r="N80" s="77"/>
      <c r="O80" s="77">
        <v>2259.6522400000003</v>
      </c>
      <c r="P80" s="77"/>
      <c r="Q80" s="77"/>
      <c r="R80" s="77"/>
      <c r="S80" s="77"/>
      <c r="T80" s="77"/>
      <c r="U80" s="77"/>
      <c r="V80" s="77"/>
      <c r="W80" s="77"/>
      <c r="X80" s="77"/>
      <c r="Y80" s="170"/>
      <c r="Z80" s="170"/>
      <c r="AA80" s="188"/>
    </row>
    <row r="81" spans="1:27" ht="70.900000000000006" customHeight="1" x14ac:dyDescent="0.25">
      <c r="A81" s="68" t="s">
        <v>487</v>
      </c>
      <c r="B81" s="100" t="s">
        <v>167</v>
      </c>
      <c r="C81" s="13" t="s">
        <v>457</v>
      </c>
      <c r="D81" s="14" t="s">
        <v>488</v>
      </c>
      <c r="E81" s="14" t="s">
        <v>459</v>
      </c>
      <c r="F81" s="13" t="s">
        <v>489</v>
      </c>
      <c r="G81" s="13" t="s">
        <v>138</v>
      </c>
      <c r="H81" s="72"/>
      <c r="I81" s="72"/>
      <c r="J81" s="72"/>
      <c r="K81" s="72"/>
      <c r="L81" s="72"/>
      <c r="M81" s="72">
        <v>3818</v>
      </c>
      <c r="N81" s="72"/>
      <c r="O81" s="72">
        <v>9106.0599499999953</v>
      </c>
      <c r="P81" s="72"/>
      <c r="Q81" s="72"/>
      <c r="R81" s="72"/>
      <c r="S81" s="72"/>
      <c r="T81" s="72"/>
      <c r="U81" s="72"/>
      <c r="V81" s="72"/>
      <c r="W81" s="72"/>
      <c r="X81" s="72" t="s">
        <v>490</v>
      </c>
      <c r="Y81" s="169"/>
      <c r="Z81" s="169"/>
      <c r="AA81" s="186" t="s">
        <v>491</v>
      </c>
    </row>
    <row r="82" spans="1:27" ht="70.900000000000006" customHeight="1" x14ac:dyDescent="0.25">
      <c r="A82" s="84" t="s">
        <v>487</v>
      </c>
      <c r="B82" s="101" t="s">
        <v>167</v>
      </c>
      <c r="C82" s="17" t="s">
        <v>405</v>
      </c>
      <c r="D82" s="15" t="s">
        <v>492</v>
      </c>
      <c r="E82" s="15" t="s">
        <v>493</v>
      </c>
      <c r="F82" s="17" t="s">
        <v>494</v>
      </c>
      <c r="G82" s="17" t="s">
        <v>138</v>
      </c>
      <c r="H82" s="89"/>
      <c r="I82" s="89"/>
      <c r="J82" s="89"/>
      <c r="K82" s="89"/>
      <c r="L82" s="89"/>
      <c r="M82" s="89"/>
      <c r="N82" s="89"/>
      <c r="O82" s="89"/>
      <c r="P82" s="89"/>
      <c r="Q82" s="89"/>
      <c r="R82" s="89"/>
      <c r="S82" s="89"/>
      <c r="T82" s="89"/>
      <c r="U82" s="89"/>
      <c r="V82" s="89"/>
      <c r="W82" s="89"/>
      <c r="X82" s="89" t="s">
        <v>453</v>
      </c>
      <c r="Y82" s="174"/>
      <c r="Z82" s="174"/>
      <c r="AA82" s="189"/>
    </row>
    <row r="83" spans="1:27" ht="70.900000000000006" customHeight="1" thickBot="1" x14ac:dyDescent="0.3">
      <c r="A83" s="73" t="s">
        <v>487</v>
      </c>
      <c r="B83" s="117" t="s">
        <v>167</v>
      </c>
      <c r="C83" s="75" t="s">
        <v>404</v>
      </c>
      <c r="D83" s="76" t="s">
        <v>416</v>
      </c>
      <c r="E83" s="75" t="s">
        <v>417</v>
      </c>
      <c r="F83" s="75" t="s">
        <v>495</v>
      </c>
      <c r="G83" s="75" t="s">
        <v>138</v>
      </c>
      <c r="H83" s="77"/>
      <c r="I83" s="77"/>
      <c r="J83" s="77"/>
      <c r="K83" s="77"/>
      <c r="L83" s="77"/>
      <c r="M83" s="77">
        <v>3818</v>
      </c>
      <c r="N83" s="77"/>
      <c r="O83" s="77">
        <v>9106.0599499999953</v>
      </c>
      <c r="P83" s="77"/>
      <c r="Q83" s="77"/>
      <c r="R83" s="77"/>
      <c r="S83" s="77"/>
      <c r="T83" s="77"/>
      <c r="U83" s="77"/>
      <c r="V83" s="77"/>
      <c r="W83" s="77"/>
      <c r="X83" s="77" t="s">
        <v>490</v>
      </c>
      <c r="Y83" s="170"/>
      <c r="Z83" s="170"/>
      <c r="AA83" s="190"/>
    </row>
    <row r="84" spans="1:27" ht="70.900000000000006" customHeight="1" x14ac:dyDescent="0.25">
      <c r="A84" s="68" t="s">
        <v>496</v>
      </c>
      <c r="B84" s="100" t="s">
        <v>167</v>
      </c>
      <c r="C84" s="13" t="s">
        <v>457</v>
      </c>
      <c r="D84" s="14" t="s">
        <v>497</v>
      </c>
      <c r="E84" s="14" t="s">
        <v>459</v>
      </c>
      <c r="F84" s="13" t="s">
        <v>498</v>
      </c>
      <c r="G84" s="13" t="s">
        <v>138</v>
      </c>
      <c r="H84" s="72"/>
      <c r="I84" s="72"/>
      <c r="J84" s="72"/>
      <c r="K84" s="72"/>
      <c r="L84" s="72"/>
      <c r="M84" s="72"/>
      <c r="N84" s="72"/>
      <c r="O84" s="72"/>
      <c r="P84" s="72"/>
      <c r="Q84" s="72"/>
      <c r="R84" s="72"/>
      <c r="S84" s="72"/>
      <c r="T84" s="72"/>
      <c r="U84" s="72"/>
      <c r="V84" s="72"/>
      <c r="W84" s="72"/>
      <c r="X84" s="72" t="s">
        <v>453</v>
      </c>
      <c r="Y84" s="169"/>
      <c r="Z84" s="169"/>
      <c r="AA84" s="191"/>
    </row>
    <row r="85" spans="1:27" ht="70.900000000000006" customHeight="1" x14ac:dyDescent="0.25">
      <c r="A85" s="84" t="s">
        <v>496</v>
      </c>
      <c r="B85" s="101" t="s">
        <v>167</v>
      </c>
      <c r="C85" s="17" t="s">
        <v>405</v>
      </c>
      <c r="D85" s="15" t="s">
        <v>499</v>
      </c>
      <c r="E85" s="15" t="s">
        <v>500</v>
      </c>
      <c r="F85" s="17" t="s">
        <v>501</v>
      </c>
      <c r="G85" s="17" t="s">
        <v>138</v>
      </c>
      <c r="H85" s="89"/>
      <c r="I85" s="89"/>
      <c r="J85" s="89"/>
      <c r="K85" s="89"/>
      <c r="L85" s="89"/>
      <c r="M85" s="89"/>
      <c r="N85" s="89"/>
      <c r="O85" s="89"/>
      <c r="P85" s="89"/>
      <c r="Q85" s="89"/>
      <c r="R85" s="89"/>
      <c r="S85" s="89"/>
      <c r="T85" s="89"/>
      <c r="U85" s="89">
        <v>225377.94823215116</v>
      </c>
      <c r="V85" s="89"/>
      <c r="W85" s="89"/>
      <c r="X85" s="89" t="s">
        <v>502</v>
      </c>
      <c r="Y85" s="174"/>
      <c r="Z85" s="174"/>
      <c r="AA85" s="189"/>
    </row>
    <row r="86" spans="1:27" ht="70.900000000000006" customHeight="1" thickBot="1" x14ac:dyDescent="0.3">
      <c r="A86" s="114" t="s">
        <v>496</v>
      </c>
      <c r="B86" s="115" t="s">
        <v>167</v>
      </c>
      <c r="C86" s="18" t="s">
        <v>425</v>
      </c>
      <c r="D86" s="22" t="s">
        <v>416</v>
      </c>
      <c r="E86" s="18" t="s">
        <v>417</v>
      </c>
      <c r="F86" s="18" t="s">
        <v>503</v>
      </c>
      <c r="G86" s="18" t="s">
        <v>138</v>
      </c>
      <c r="H86" s="78"/>
      <c r="I86" s="78"/>
      <c r="J86" s="78"/>
      <c r="K86" s="78"/>
      <c r="L86" s="78"/>
      <c r="M86" s="78"/>
      <c r="N86" s="78"/>
      <c r="O86" s="78"/>
      <c r="P86" s="78"/>
      <c r="Q86" s="78"/>
      <c r="R86" s="78"/>
      <c r="S86" s="78"/>
      <c r="T86" s="78"/>
      <c r="U86" s="78"/>
      <c r="V86" s="78"/>
      <c r="W86" s="78"/>
      <c r="X86" s="78" t="s">
        <v>453</v>
      </c>
      <c r="Y86" s="170"/>
      <c r="Z86" s="170"/>
      <c r="AA86" s="190"/>
    </row>
    <row r="87" spans="1:27" ht="70.900000000000006" customHeight="1" x14ac:dyDescent="0.25">
      <c r="G87" s="26"/>
      <c r="H87" s="26"/>
      <c r="I87" s="26"/>
      <c r="J87" s="26"/>
      <c r="K87" s="26"/>
      <c r="L87" s="26"/>
      <c r="M87" s="26"/>
      <c r="N87" s="26"/>
      <c r="O87" s="26"/>
      <c r="P87" s="26"/>
      <c r="Q87" s="26"/>
      <c r="R87" s="26"/>
      <c r="S87" s="26"/>
      <c r="T87" s="26"/>
      <c r="U87" s="26"/>
      <c r="V87" s="26"/>
      <c r="W87" s="26"/>
      <c r="X87" s="26"/>
      <c r="Y87" s="26"/>
    </row>
    <row r="88" spans="1:27" ht="70.900000000000006" customHeight="1" x14ac:dyDescent="0.25">
      <c r="G88" s="26"/>
      <c r="H88" s="26"/>
      <c r="I88" s="26"/>
      <c r="J88" s="26"/>
      <c r="K88" s="26"/>
      <c r="L88" s="26"/>
      <c r="M88" s="26"/>
      <c r="N88" s="26"/>
      <c r="O88" s="26"/>
      <c r="P88" s="26"/>
      <c r="Q88" s="26"/>
      <c r="R88" s="26"/>
      <c r="S88" s="26"/>
      <c r="T88" s="26"/>
      <c r="U88" s="26"/>
      <c r="V88" s="26"/>
      <c r="W88" s="26"/>
      <c r="X88" s="26"/>
      <c r="Y88" s="26"/>
    </row>
    <row r="89" spans="1:27" ht="70.900000000000006" customHeight="1" x14ac:dyDescent="0.25">
      <c r="G89" s="26"/>
      <c r="H89" s="26"/>
      <c r="I89" s="26"/>
      <c r="J89" s="26"/>
      <c r="K89" s="26"/>
      <c r="L89" s="26"/>
      <c r="M89" s="26"/>
      <c r="N89" s="26"/>
      <c r="O89" s="26"/>
      <c r="P89" s="26"/>
      <c r="Q89" s="26"/>
      <c r="R89" s="26"/>
      <c r="S89" s="26"/>
      <c r="T89" s="26"/>
      <c r="U89" s="26"/>
      <c r="V89" s="26"/>
      <c r="W89" s="26"/>
      <c r="X89" s="26"/>
      <c r="Y89" s="26"/>
    </row>
    <row r="90" spans="1:27" ht="70.900000000000006" customHeight="1" x14ac:dyDescent="0.25">
      <c r="G90" s="26"/>
      <c r="H90" s="26"/>
      <c r="I90" s="26"/>
      <c r="J90" s="26"/>
      <c r="K90" s="26"/>
      <c r="L90" s="26"/>
      <c r="M90" s="26"/>
      <c r="N90" s="26"/>
      <c r="O90" s="26"/>
      <c r="P90" s="26"/>
      <c r="Q90" s="26"/>
      <c r="R90" s="26"/>
      <c r="S90" s="26"/>
      <c r="T90" s="26"/>
      <c r="U90" s="26"/>
      <c r="V90" s="26"/>
      <c r="W90" s="26"/>
      <c r="X90" s="26"/>
      <c r="Y90" s="26"/>
    </row>
    <row r="91" spans="1:27" ht="70.900000000000006" customHeight="1" x14ac:dyDescent="0.25">
      <c r="G91" s="26"/>
      <c r="H91" s="26"/>
      <c r="I91" s="26"/>
      <c r="J91" s="26"/>
      <c r="K91" s="26"/>
      <c r="L91" s="26"/>
      <c r="M91" s="26"/>
      <c r="N91" s="26"/>
      <c r="O91" s="26"/>
      <c r="P91" s="26"/>
      <c r="Q91" s="26"/>
      <c r="R91" s="26"/>
      <c r="S91" s="26"/>
      <c r="T91" s="26"/>
      <c r="U91" s="26"/>
      <c r="V91" s="26"/>
      <c r="W91" s="26"/>
      <c r="X91" s="26"/>
      <c r="Y91" s="26"/>
    </row>
    <row r="92" spans="1:27" ht="70.900000000000006" customHeight="1" x14ac:dyDescent="0.25">
      <c r="G92" s="26"/>
      <c r="H92" s="26"/>
      <c r="I92" s="26"/>
      <c r="J92" s="26"/>
      <c r="K92" s="26"/>
      <c r="L92" s="26"/>
      <c r="M92" s="26"/>
      <c r="N92" s="26"/>
      <c r="O92" s="26"/>
      <c r="P92" s="26"/>
      <c r="Q92" s="26"/>
      <c r="R92" s="26"/>
      <c r="S92" s="26"/>
      <c r="T92" s="26"/>
      <c r="U92" s="26"/>
      <c r="V92" s="26"/>
      <c r="W92" s="26"/>
      <c r="X92" s="26"/>
      <c r="Y92" s="26"/>
    </row>
    <row r="93" spans="1:27" ht="70.900000000000006" customHeight="1" x14ac:dyDescent="0.25">
      <c r="G93" s="26"/>
      <c r="H93" s="26"/>
      <c r="I93" s="26"/>
      <c r="J93" s="26"/>
      <c r="K93" s="26"/>
      <c r="L93" s="26"/>
      <c r="M93" s="26"/>
      <c r="N93" s="26"/>
      <c r="O93" s="26"/>
      <c r="P93" s="26"/>
      <c r="Q93" s="26"/>
      <c r="R93" s="26"/>
      <c r="S93" s="26"/>
      <c r="T93" s="26"/>
      <c r="U93" s="26"/>
      <c r="V93" s="26"/>
      <c r="W93" s="26"/>
      <c r="X93" s="26"/>
      <c r="Y93" s="26"/>
    </row>
    <row r="94" spans="1:27" ht="70.900000000000006" customHeight="1" x14ac:dyDescent="0.25">
      <c r="G94" s="26"/>
      <c r="H94" s="26"/>
      <c r="I94" s="26"/>
      <c r="J94" s="26"/>
      <c r="K94" s="26"/>
      <c r="L94" s="26"/>
      <c r="M94" s="26"/>
      <c r="N94" s="26"/>
      <c r="O94" s="26"/>
      <c r="P94" s="26"/>
      <c r="Q94" s="26"/>
      <c r="R94" s="26"/>
      <c r="S94" s="26"/>
      <c r="T94" s="26"/>
      <c r="U94" s="26"/>
      <c r="V94" s="26"/>
      <c r="W94" s="26"/>
      <c r="X94" s="26"/>
      <c r="Y94" s="26"/>
    </row>
    <row r="95" spans="1:27" ht="70.900000000000006" customHeight="1" x14ac:dyDescent="0.25">
      <c r="G95" s="26"/>
      <c r="H95" s="26"/>
      <c r="I95" s="26"/>
      <c r="J95" s="26"/>
      <c r="K95" s="26"/>
      <c r="L95" s="26"/>
      <c r="M95" s="26"/>
      <c r="N95" s="26"/>
      <c r="O95" s="26"/>
      <c r="P95" s="26"/>
      <c r="Q95" s="26"/>
      <c r="R95" s="26"/>
      <c r="S95" s="26"/>
      <c r="T95" s="26"/>
      <c r="U95" s="26"/>
      <c r="V95" s="26"/>
      <c r="W95" s="26"/>
      <c r="X95" s="26"/>
      <c r="Y95" s="26"/>
    </row>
    <row r="96" spans="1:27" ht="70.900000000000006" customHeight="1" x14ac:dyDescent="0.25">
      <c r="G96" s="26"/>
      <c r="H96" s="26"/>
      <c r="I96" s="26"/>
      <c r="J96" s="26"/>
      <c r="K96" s="26"/>
      <c r="L96" s="26"/>
      <c r="M96" s="26"/>
      <c r="N96" s="26"/>
      <c r="O96" s="26"/>
      <c r="P96" s="26"/>
      <c r="Q96" s="26"/>
      <c r="R96" s="26"/>
      <c r="S96" s="26"/>
      <c r="T96" s="26"/>
      <c r="U96" s="26"/>
      <c r="V96" s="26"/>
      <c r="W96" s="26"/>
      <c r="X96" s="26"/>
      <c r="Y96" s="26"/>
    </row>
    <row r="97" spans="7:25" ht="70.900000000000006" customHeight="1" x14ac:dyDescent="0.25">
      <c r="G97" s="26"/>
      <c r="H97" s="26"/>
      <c r="I97" s="26"/>
      <c r="J97" s="26"/>
      <c r="K97" s="26"/>
      <c r="L97" s="26"/>
      <c r="M97" s="26"/>
      <c r="N97" s="26"/>
      <c r="O97" s="26"/>
      <c r="P97" s="26"/>
      <c r="Q97" s="26"/>
      <c r="R97" s="26"/>
      <c r="S97" s="26"/>
      <c r="T97" s="26"/>
      <c r="U97" s="26"/>
      <c r="V97" s="26"/>
      <c r="W97" s="26"/>
      <c r="X97" s="26"/>
      <c r="Y97" s="26"/>
    </row>
    <row r="98" spans="7:25" ht="70.900000000000006" customHeight="1" x14ac:dyDescent="0.25">
      <c r="G98" s="26"/>
      <c r="H98" s="26"/>
      <c r="I98" s="26"/>
      <c r="J98" s="26"/>
      <c r="K98" s="26"/>
      <c r="L98" s="26"/>
      <c r="M98" s="26"/>
      <c r="N98" s="26"/>
      <c r="O98" s="26"/>
      <c r="P98" s="26"/>
      <c r="Q98" s="26"/>
      <c r="R98" s="26"/>
      <c r="S98" s="26"/>
      <c r="T98" s="26"/>
      <c r="U98" s="26"/>
      <c r="V98" s="26"/>
      <c r="W98" s="26"/>
      <c r="X98" s="26"/>
      <c r="Y98" s="26"/>
    </row>
    <row r="99" spans="7:25" ht="70.900000000000006" customHeight="1" x14ac:dyDescent="0.25">
      <c r="G99" s="26"/>
      <c r="H99" s="26"/>
      <c r="I99" s="26"/>
      <c r="J99" s="26"/>
      <c r="K99" s="26"/>
      <c r="L99" s="26"/>
      <c r="M99" s="26"/>
      <c r="N99" s="26"/>
      <c r="O99" s="26"/>
      <c r="P99" s="26"/>
      <c r="Q99" s="26"/>
      <c r="R99" s="26"/>
      <c r="S99" s="26"/>
      <c r="T99" s="26"/>
      <c r="U99" s="26"/>
      <c r="V99" s="26"/>
      <c r="W99" s="26"/>
      <c r="X99" s="26"/>
      <c r="Y99" s="26"/>
    </row>
    <row r="100" spans="7:25" ht="70.900000000000006" customHeight="1" x14ac:dyDescent="0.25">
      <c r="G100" s="26"/>
      <c r="H100" s="26"/>
      <c r="I100" s="26"/>
      <c r="J100" s="26"/>
      <c r="K100" s="26"/>
      <c r="L100" s="26"/>
      <c r="M100" s="26"/>
      <c r="N100" s="26"/>
      <c r="O100" s="26"/>
      <c r="P100" s="26"/>
      <c r="Q100" s="26"/>
      <c r="R100" s="26"/>
      <c r="S100" s="26"/>
      <c r="T100" s="26"/>
      <c r="U100" s="26"/>
      <c r="V100" s="26"/>
      <c r="W100" s="26"/>
      <c r="X100" s="26"/>
      <c r="Y100" s="26"/>
    </row>
    <row r="101" spans="7:25" ht="70.900000000000006" customHeight="1" x14ac:dyDescent="0.25">
      <c r="G101" s="26"/>
      <c r="H101" s="26"/>
      <c r="I101" s="26"/>
      <c r="J101" s="26"/>
      <c r="K101" s="26"/>
      <c r="L101" s="26"/>
      <c r="M101" s="26"/>
      <c r="N101" s="26"/>
      <c r="O101" s="26"/>
      <c r="P101" s="26"/>
      <c r="Q101" s="26"/>
      <c r="R101" s="26"/>
      <c r="S101" s="26"/>
      <c r="T101" s="26"/>
      <c r="U101" s="26"/>
      <c r="V101" s="26"/>
      <c r="W101" s="26"/>
      <c r="X101" s="26"/>
      <c r="Y101" s="26"/>
    </row>
    <row r="102" spans="7:25" ht="70.900000000000006" customHeight="1" x14ac:dyDescent="0.25">
      <c r="G102" s="26"/>
      <c r="H102" s="26"/>
      <c r="I102" s="26"/>
      <c r="J102" s="26"/>
      <c r="K102" s="26"/>
      <c r="L102" s="26"/>
      <c r="M102" s="26"/>
      <c r="N102" s="26"/>
      <c r="O102" s="26"/>
      <c r="P102" s="26"/>
      <c r="Q102" s="26"/>
      <c r="R102" s="26"/>
      <c r="S102" s="26"/>
      <c r="T102" s="26"/>
      <c r="U102" s="26"/>
      <c r="V102" s="26"/>
      <c r="W102" s="26"/>
      <c r="X102" s="26"/>
      <c r="Y102" s="26"/>
    </row>
    <row r="103" spans="7:25" ht="70.900000000000006" customHeight="1" x14ac:dyDescent="0.25">
      <c r="G103" s="26"/>
      <c r="H103" s="26"/>
      <c r="I103" s="26"/>
      <c r="J103" s="26"/>
      <c r="K103" s="26"/>
      <c r="L103" s="26"/>
      <c r="M103" s="26"/>
      <c r="N103" s="26"/>
      <c r="O103" s="26"/>
      <c r="P103" s="26"/>
      <c r="Q103" s="26"/>
      <c r="R103" s="26"/>
      <c r="S103" s="26"/>
      <c r="T103" s="26"/>
      <c r="U103" s="26"/>
      <c r="V103" s="26"/>
      <c r="W103" s="26"/>
      <c r="X103" s="26"/>
      <c r="Y103" s="26"/>
    </row>
    <row r="104" spans="7:25" ht="70.900000000000006" customHeight="1" x14ac:dyDescent="0.25">
      <c r="G104" s="26"/>
      <c r="H104" s="26"/>
      <c r="I104" s="26"/>
      <c r="J104" s="26"/>
      <c r="K104" s="26"/>
      <c r="L104" s="26"/>
      <c r="M104" s="26"/>
      <c r="N104" s="26"/>
      <c r="O104" s="26"/>
      <c r="P104" s="26"/>
      <c r="Q104" s="26"/>
      <c r="R104" s="26"/>
      <c r="S104" s="26"/>
      <c r="T104" s="26"/>
      <c r="U104" s="26"/>
      <c r="V104" s="26"/>
      <c r="W104" s="26"/>
      <c r="X104" s="26"/>
      <c r="Y104" s="26"/>
    </row>
    <row r="105" spans="7:25" ht="70.900000000000006" customHeight="1" x14ac:dyDescent="0.25">
      <c r="G105" s="26"/>
      <c r="H105" s="26"/>
      <c r="I105" s="26"/>
      <c r="J105" s="26"/>
      <c r="K105" s="26"/>
      <c r="L105" s="26"/>
      <c r="M105" s="26"/>
      <c r="N105" s="26"/>
      <c r="O105" s="26"/>
      <c r="P105" s="26"/>
      <c r="Q105" s="26"/>
      <c r="R105" s="26"/>
      <c r="S105" s="26"/>
      <c r="T105" s="26"/>
      <c r="U105" s="26"/>
      <c r="V105" s="26"/>
      <c r="W105" s="26"/>
      <c r="X105" s="26"/>
      <c r="Y105" s="26"/>
    </row>
    <row r="106" spans="7:25" ht="70.900000000000006" customHeight="1" x14ac:dyDescent="0.25">
      <c r="G106" s="26"/>
      <c r="H106" s="26"/>
      <c r="I106" s="26"/>
      <c r="J106" s="26"/>
      <c r="K106" s="26"/>
      <c r="L106" s="26"/>
      <c r="M106" s="26"/>
      <c r="N106" s="26"/>
      <c r="O106" s="26"/>
      <c r="P106" s="26"/>
      <c r="Q106" s="26"/>
      <c r="R106" s="26"/>
      <c r="S106" s="26"/>
      <c r="T106" s="26"/>
      <c r="U106" s="26"/>
      <c r="V106" s="26"/>
      <c r="W106" s="26"/>
      <c r="X106" s="26"/>
      <c r="Y106" s="26"/>
    </row>
    <row r="107" spans="7:25" ht="70.900000000000006" customHeight="1" x14ac:dyDescent="0.25">
      <c r="G107" s="26"/>
      <c r="H107" s="26"/>
      <c r="I107" s="26"/>
      <c r="J107" s="26"/>
      <c r="K107" s="26"/>
      <c r="L107" s="26"/>
      <c r="M107" s="26"/>
      <c r="N107" s="26"/>
      <c r="O107" s="26"/>
      <c r="P107" s="26"/>
      <c r="Q107" s="26"/>
      <c r="R107" s="26"/>
      <c r="S107" s="26"/>
      <c r="T107" s="26"/>
      <c r="U107" s="26"/>
      <c r="V107" s="26"/>
      <c r="W107" s="26"/>
      <c r="X107" s="26"/>
      <c r="Y107" s="26"/>
    </row>
    <row r="108" spans="7:25" ht="70.900000000000006" customHeight="1" x14ac:dyDescent="0.25">
      <c r="G108" s="26"/>
      <c r="H108" s="26"/>
      <c r="I108" s="26"/>
      <c r="J108" s="26"/>
      <c r="K108" s="26"/>
      <c r="L108" s="26"/>
      <c r="M108" s="26"/>
      <c r="N108" s="26"/>
      <c r="O108" s="26"/>
      <c r="P108" s="26"/>
      <c r="Q108" s="26"/>
      <c r="R108" s="26"/>
      <c r="S108" s="26"/>
      <c r="T108" s="26"/>
      <c r="U108" s="26"/>
      <c r="V108" s="26"/>
      <c r="W108" s="26"/>
      <c r="X108" s="26"/>
      <c r="Y108" s="26"/>
    </row>
    <row r="109" spans="7:25" ht="70.900000000000006" customHeight="1" x14ac:dyDescent="0.25">
      <c r="G109" s="26"/>
      <c r="H109" s="26"/>
      <c r="I109" s="26"/>
      <c r="J109" s="26"/>
      <c r="K109" s="26"/>
      <c r="L109" s="26"/>
      <c r="M109" s="26"/>
      <c r="N109" s="26"/>
      <c r="O109" s="26"/>
      <c r="P109" s="26"/>
      <c r="Q109" s="26"/>
      <c r="R109" s="26"/>
      <c r="S109" s="26"/>
      <c r="T109" s="26"/>
      <c r="U109" s="26"/>
      <c r="V109" s="26"/>
      <c r="W109" s="26"/>
      <c r="X109" s="26"/>
      <c r="Y109" s="26"/>
    </row>
    <row r="110" spans="7:25" ht="70.900000000000006" customHeight="1" x14ac:dyDescent="0.25">
      <c r="G110" s="26"/>
      <c r="H110" s="26"/>
      <c r="I110" s="26"/>
      <c r="J110" s="26"/>
      <c r="K110" s="26"/>
      <c r="L110" s="26"/>
      <c r="M110" s="26"/>
      <c r="N110" s="26"/>
      <c r="O110" s="26"/>
      <c r="P110" s="26"/>
      <c r="Q110" s="26"/>
      <c r="R110" s="26"/>
      <c r="S110" s="26"/>
      <c r="T110" s="26"/>
      <c r="U110" s="26"/>
      <c r="V110" s="26"/>
      <c r="W110" s="26"/>
      <c r="X110" s="26"/>
      <c r="Y110" s="26"/>
    </row>
    <row r="111" spans="7:25" ht="70.900000000000006" customHeight="1" x14ac:dyDescent="0.25">
      <c r="G111" s="26"/>
      <c r="H111" s="26"/>
      <c r="I111" s="26"/>
      <c r="J111" s="26"/>
      <c r="K111" s="26"/>
      <c r="L111" s="26"/>
      <c r="M111" s="26"/>
      <c r="N111" s="26"/>
      <c r="O111" s="26"/>
      <c r="P111" s="26"/>
      <c r="Q111" s="26"/>
      <c r="R111" s="26"/>
      <c r="S111" s="26"/>
      <c r="T111" s="26"/>
      <c r="U111" s="26"/>
      <c r="V111" s="26"/>
      <c r="W111" s="26"/>
      <c r="X111" s="26"/>
      <c r="Y111" s="26"/>
    </row>
    <row r="112" spans="7:25" ht="70.900000000000006" customHeight="1" x14ac:dyDescent="0.25">
      <c r="G112" s="26"/>
      <c r="H112" s="26"/>
      <c r="I112" s="26"/>
      <c r="J112" s="26"/>
      <c r="K112" s="26"/>
      <c r="L112" s="26"/>
      <c r="M112" s="26"/>
      <c r="N112" s="26"/>
      <c r="O112" s="26"/>
      <c r="P112" s="26"/>
      <c r="Q112" s="26"/>
      <c r="R112" s="26"/>
      <c r="S112" s="26"/>
      <c r="T112" s="26"/>
      <c r="U112" s="26"/>
      <c r="V112" s="26"/>
      <c r="W112" s="26"/>
      <c r="X112" s="26"/>
      <c r="Y112" s="26"/>
    </row>
    <row r="113" spans="7:25" ht="70.900000000000006" customHeight="1" x14ac:dyDescent="0.25">
      <c r="G113" s="26"/>
      <c r="H113" s="26"/>
      <c r="I113" s="26"/>
      <c r="J113" s="26"/>
      <c r="K113" s="26"/>
      <c r="L113" s="26"/>
      <c r="M113" s="26"/>
      <c r="N113" s="26"/>
      <c r="O113" s="26"/>
      <c r="P113" s="26"/>
      <c r="Q113" s="26"/>
      <c r="R113" s="26"/>
      <c r="S113" s="26"/>
      <c r="T113" s="26"/>
      <c r="U113" s="26"/>
      <c r="V113" s="26"/>
      <c r="W113" s="26"/>
      <c r="X113" s="26"/>
      <c r="Y113" s="26"/>
    </row>
    <row r="114" spans="7:25" ht="70.900000000000006" customHeight="1" x14ac:dyDescent="0.25">
      <c r="G114" s="26"/>
      <c r="H114" s="26"/>
      <c r="I114" s="26"/>
      <c r="J114" s="26"/>
      <c r="K114" s="26"/>
      <c r="L114" s="26"/>
      <c r="M114" s="26"/>
      <c r="N114" s="26"/>
      <c r="O114" s="26"/>
      <c r="P114" s="26"/>
      <c r="Q114" s="26"/>
      <c r="R114" s="26"/>
      <c r="S114" s="26"/>
      <c r="T114" s="26"/>
      <c r="U114" s="26"/>
      <c r="V114" s="26"/>
      <c r="W114" s="26"/>
      <c r="X114" s="26"/>
      <c r="Y114" s="26"/>
    </row>
  </sheetData>
  <mergeCells count="72">
    <mergeCell ref="Y81:Y83"/>
    <mergeCell ref="Z81:Z83"/>
    <mergeCell ref="AA81:AA83"/>
    <mergeCell ref="Y84:Y86"/>
    <mergeCell ref="Z84:Z86"/>
    <mergeCell ref="AA84:AA86"/>
    <mergeCell ref="Y73:Y76"/>
    <mergeCell ref="Z73:Z76"/>
    <mergeCell ref="AA73:AA76"/>
    <mergeCell ref="Y77:Y80"/>
    <mergeCell ref="Z77:Z80"/>
    <mergeCell ref="AA77:AA80"/>
    <mergeCell ref="Y65:Y68"/>
    <mergeCell ref="Z65:Z68"/>
    <mergeCell ref="AA65:AA68"/>
    <mergeCell ref="Y69:Y72"/>
    <mergeCell ref="Z69:Z72"/>
    <mergeCell ref="AA69:AA72"/>
    <mergeCell ref="Y58:Y60"/>
    <mergeCell ref="Z58:Z60"/>
    <mergeCell ref="AA58:AA60"/>
    <mergeCell ref="Y61:Y64"/>
    <mergeCell ref="Z61:Z64"/>
    <mergeCell ref="AA61:AA64"/>
    <mergeCell ref="Y51:Y54"/>
    <mergeCell ref="Z51:Z54"/>
    <mergeCell ref="AA51:AA54"/>
    <mergeCell ref="Y55:Y57"/>
    <mergeCell ref="Z55:Z57"/>
    <mergeCell ref="AA55:AA57"/>
    <mergeCell ref="Y47:Y48"/>
    <mergeCell ref="Z47:Z48"/>
    <mergeCell ref="AA47:AA48"/>
    <mergeCell ref="Y49:Y50"/>
    <mergeCell ref="Z49:Z50"/>
    <mergeCell ref="AA49:AA50"/>
    <mergeCell ref="Y27:Y29"/>
    <mergeCell ref="Z27:Z29"/>
    <mergeCell ref="AA27:AA29"/>
    <mergeCell ref="Y45:Y46"/>
    <mergeCell ref="Z45:Z46"/>
    <mergeCell ref="AA45:AA46"/>
    <mergeCell ref="Y19:Y21"/>
    <mergeCell ref="Z19:Z21"/>
    <mergeCell ref="AA19:AA21"/>
    <mergeCell ref="Y22:Y24"/>
    <mergeCell ref="Z22:Z24"/>
    <mergeCell ref="AA22:AA24"/>
    <mergeCell ref="Y9:Y12"/>
    <mergeCell ref="Z9:Z12"/>
    <mergeCell ref="AA9:AA12"/>
    <mergeCell ref="Y14:Y18"/>
    <mergeCell ref="Z14:Z18"/>
    <mergeCell ref="AA14:AA18"/>
    <mergeCell ref="Y3:Y4"/>
    <mergeCell ref="Z3:Z4"/>
    <mergeCell ref="AA3:AA4"/>
    <mergeCell ref="Y5:Y8"/>
    <mergeCell ref="Z5:Z8"/>
    <mergeCell ref="AA5:AA8"/>
    <mergeCell ref="AA1:AA2"/>
    <mergeCell ref="H1:I1"/>
    <mergeCell ref="J1:K1"/>
    <mergeCell ref="L1:M1"/>
    <mergeCell ref="N1:O1"/>
    <mergeCell ref="P1:Q1"/>
    <mergeCell ref="R1:S1"/>
    <mergeCell ref="T1:U1"/>
    <mergeCell ref="V1:W1"/>
    <mergeCell ref="X1:X2"/>
    <mergeCell ref="Y1:Y2"/>
    <mergeCell ref="Z1:Z2"/>
  </mergeCells>
  <pageMargins left="0.7" right="0.7" top="0.75" bottom="0.75" header="0.3" footer="0.3"/>
  <legacy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ata Request Response" ma:contentTypeID="0x010100467F9C8BEA693240B87572EA900F32170056BB0A30A73F3E41B8D140887E196634" ma:contentTypeVersion="53" ma:contentTypeDescription="" ma:contentTypeScope="" ma:versionID="752ca441317febc83cc5b5f2b055b93a">
  <xsd:schema xmlns:xsd="http://www.w3.org/2001/XMLSchema" xmlns:xs="http://www.w3.org/2001/XMLSchema" xmlns:p="http://schemas.microsoft.com/office/2006/metadata/properties" xmlns:ns2="8430d550-c2bd-4ade-ae56-0b82b076c537" xmlns:ns3="f5667e0a-ecdb-4766-84eb-ebc6e4f78fb7" xmlns:ns4="http://schemas.microsoft.com/sharepoint/v3/fields" xmlns:ns5="http://schemas.microsoft.com/sharepoint/v4" xmlns:ns6="e45da448-bf9c-43e8-8676-7e88d583ded9" targetNamespace="http://schemas.microsoft.com/office/2006/metadata/properties" ma:root="true" ma:fieldsID="a5fb168198f06f493740714d2c7a24b6" ns2:_="" ns3:_="" ns4:_="" ns5:_="" ns6:_="">
    <xsd:import namespace="8430d550-c2bd-4ade-ae56-0b82b076c537"/>
    <xsd:import namespace="f5667e0a-ecdb-4766-84eb-ebc6e4f78fb7"/>
    <xsd:import namespace="http://schemas.microsoft.com/sharepoint/v3/fields"/>
    <xsd:import namespace="http://schemas.microsoft.com/sharepoint/v4"/>
    <xsd:import namespace="e45da448-bf9c-43e8-8676-7e88d583ded9"/>
    <xsd:element name="properties">
      <xsd:complexType>
        <xsd:sequence>
          <xsd:element name="documentManagement">
            <xsd:complexType>
              <xsd:all>
                <xsd:element ref="ns2:Response_x0020_Date" minOccurs="0"/>
                <xsd:element ref="ns3:Question_x0020_Number" minOccurs="0"/>
                <xsd:element ref="ns3:Document_x0020_Type" minOccurs="0"/>
                <xsd:element ref="ns2:Classification" minOccurs="0"/>
                <xsd:element ref="ns2:Data_x0020_Request_x0020_Set_x0020_Name1" minOccurs="0"/>
                <xsd:element ref="ns2:Data_x0020_Request_x0020_Set_x0020_Name" minOccurs="0"/>
                <xsd:element ref="ns2:Party" minOccurs="0"/>
                <xsd:element ref="ns2:Proceeding_x0020_Number" minOccurs="0"/>
                <xsd:element ref="ns2:Received_x0020_Date" minOccurs="0"/>
                <xsd:element ref="ns2:HeaderSpid" minOccurs="0"/>
                <xsd:element ref="ns2:RimsSpid" minOccurs="0"/>
                <xsd:element ref="ns2:Year" minOccurs="0"/>
                <xsd:element ref="ns3:Witness" minOccurs="0"/>
                <xsd:element ref="ns3:Assignee" minOccurs="0"/>
                <xsd:element ref="ns3:Attorney" minOccurs="0"/>
                <xsd:element ref="ns4:_Status" minOccurs="0"/>
                <xsd:element ref="ns2:_dlc_DocIdUrl" minOccurs="0"/>
                <xsd:element ref="ns2:_dlc_DocId" minOccurs="0"/>
                <xsd:element ref="ns2:DR_x0020_360_x0020_Link" minOccurs="0"/>
                <xsd:element ref="ns2:_dlc_DocIdPersistId" minOccurs="0"/>
                <xsd:element ref="ns3:MediaServiceAutoTags" minOccurs="0"/>
                <xsd:element ref="ns3:MediaServiceOCR" minOccurs="0"/>
                <xsd:element ref="ns5:IconOverlay" minOccurs="0"/>
                <xsd:element ref="ns3:Case_x0020_manager_x0020_Text" minOccurs="0"/>
                <xsd:element ref="ns3:Case_x0020_Analyst_x0020_Text" minOccurs="0"/>
                <xsd:element ref="ns2:Bates_x0020_Beg" minOccurs="0"/>
                <xsd:element ref="ns2:Bates_x0020_End" minOccurs="0"/>
                <xsd:element ref="ns2:Agency" minOccurs="0"/>
                <xsd:element ref="ns2:Acronym" minOccurs="0"/>
                <xsd:element ref="ns2:Question" minOccurs="0"/>
                <xsd:element ref="ns3:MediaServiceDateTaken" minOccurs="0"/>
                <xsd:element ref="ns2:IsBatesProfiled" minOccurs="0"/>
                <xsd:element ref="ns3:MediaServiceLocation" minOccurs="0"/>
                <xsd:element ref="ns2:SharedWithUsers" minOccurs="0"/>
                <xsd:element ref="ns2:SharedWithDetails" minOccurs="0"/>
                <xsd:element ref="ns3:MediaServiceGenerationTime" minOccurs="0"/>
                <xsd:element ref="ns3:MediaServiceEventHashCode" minOccurs="0"/>
                <xsd:element ref="ns3:MediaServiceAutoKeyPoints" minOccurs="0"/>
                <xsd:element ref="ns3:MediaServiceKeyPoints" minOccurs="0"/>
                <xsd:element ref="ns3:IsManualHandling" minOccurs="0"/>
                <xsd:element ref="ns2:Do_x0020_Not_x0020_Produce" minOccurs="0"/>
                <xsd:element ref="ns3:lcf76f155ced4ddcb4097134ff3c332f" minOccurs="0"/>
                <xsd:element ref="ns6:TaxCatchAll" minOccurs="0"/>
                <xsd:element ref="ns3:MediaLengthInSeconds" minOccurs="0"/>
                <xsd:element ref="ns3:MediaServiceObjectDetectorVersions" minOccurs="0"/>
                <xsd:element ref="ns3:Exhibit" minOccurs="0"/>
                <xsd:element ref="ns3:Volume" minOccurs="0"/>
                <xsd:element ref="ns3: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430d550-c2bd-4ade-ae56-0b82b076c537" elementFormDefault="qualified">
    <xsd:import namespace="http://schemas.microsoft.com/office/2006/documentManagement/types"/>
    <xsd:import namespace="http://schemas.microsoft.com/office/infopath/2007/PartnerControls"/>
    <xsd:element name="Response_x0020_Date" ma:index="2" nillable="true" ma:displayName="Response Date" ma:format="DateOnly" ma:internalName="Response_x0020_Date">
      <xsd:simpleType>
        <xsd:restriction base="dms:DateTime"/>
      </xsd:simpleType>
    </xsd:element>
    <xsd:element name="Classification" ma:index="5" nillable="true" ma:displayName="Classification" ma:default="Public" ma:format="Dropdown" ma:indexed="true" ma:internalName="Classification">
      <xsd:simpleType>
        <xsd:restriction base="dms:Choice">
          <xsd:enumeration value="Public"/>
          <xsd:enumeration value="Internal"/>
          <xsd:enumeration value="Confidential"/>
          <xsd:enumeration value="Confidential - MFE Restricted"/>
          <xsd:enumeration value="Confidential - FERC Restricted"/>
          <xsd:enumeration value="Confidential - FERC and MFE Restricted"/>
        </xsd:restriction>
      </xsd:simpleType>
    </xsd:element>
    <xsd:element name="Data_x0020_Request_x0020_Set_x0020_Name1" ma:index="6" nillable="true" ma:displayName="Data Request Set Name" ma:indexed="true" ma:internalName="Data_x0020_Request_x0020_Set_x0020_Name0">
      <xsd:simpleType>
        <xsd:restriction base="dms:Text">
          <xsd:maxLength value="255"/>
        </xsd:restriction>
      </xsd:simpleType>
    </xsd:element>
    <xsd:element name="Data_x0020_Request_x0020_Set_x0020_Name" ma:index="7" nillable="true" ma:displayName="Data Request Set" ma:internalName="Data_x0020_Request_x0020_Set_x0020_Name">
      <xsd:simpleType>
        <xsd:restriction base="dms:Text">
          <xsd:maxLength value="255"/>
        </xsd:restriction>
      </xsd:simpleType>
    </xsd:element>
    <xsd:element name="Party" ma:index="8" nillable="true" ma:displayName="Party" ma:indexed="true" ma:internalName="Party">
      <xsd:simpleType>
        <xsd:restriction base="dms:Text">
          <xsd:maxLength value="255"/>
        </xsd:restriction>
      </xsd:simpleType>
    </xsd:element>
    <xsd:element name="Proceeding_x0020_Number" ma:index="9" nillable="true" ma:displayName="Proceeding Number" ma:indexed="true" ma:internalName="Proceeding_x0020_Number">
      <xsd:simpleType>
        <xsd:restriction base="dms:Text">
          <xsd:maxLength value="255"/>
        </xsd:restriction>
      </xsd:simpleType>
    </xsd:element>
    <xsd:element name="Received_x0020_Date" ma:index="10" nillable="true" ma:displayName="Received Date" ma:format="DateOnly" ma:internalName="Received_x0020_Date">
      <xsd:simpleType>
        <xsd:restriction base="dms:DateTime"/>
      </xsd:simpleType>
    </xsd:element>
    <xsd:element name="HeaderSpid" ma:index="11" nillable="true" ma:displayName="HeaderSpid" ma:indexed="true" ma:internalName="HeaderSpid" ma:readOnly="false">
      <xsd:simpleType>
        <xsd:restriction base="dms:Text">
          <xsd:maxLength value="255"/>
        </xsd:restriction>
      </xsd:simpleType>
    </xsd:element>
    <xsd:element name="RimsSpid" ma:index="12" nillable="true" ma:displayName="RimsSpid" ma:indexed="true" ma:internalName="RimsSpid">
      <xsd:simpleType>
        <xsd:restriction base="dms:Text">
          <xsd:maxLength value="255"/>
        </xsd:restriction>
      </xsd:simpleType>
    </xsd:element>
    <xsd:element name="Year" ma:index="13" nillable="true" ma:displayName="Year" ma:indexed="true" ma:internalName="Year">
      <xsd:simpleType>
        <xsd:restriction base="dms:Text">
          <xsd:maxLength value="255"/>
        </xsd:restriction>
      </xsd:simpleType>
    </xsd:element>
    <xsd:element name="_dlc_DocIdUrl" ma:index="18"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 ma:index="19" nillable="true" ma:displayName="Document ID Value" ma:description="The value of the document ID assigned to this item." ma:internalName="_dlc_DocId" ma:readOnly="true">
      <xsd:simpleType>
        <xsd:restriction base="dms:Text"/>
      </xsd:simpleType>
    </xsd:element>
    <xsd:element name="DR_x0020_360_x0020_Link" ma:index="21" nillable="true" ma:displayName="DR 360 Link" ma:format="Hyperlink" ma:hidden="true" ma:internalName="DR_x0020_360_x0020_Link" ma:readOnly="fals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2" nillable="true" ma:displayName="Persist ID" ma:description="Keep ID on add." ma:hidden="true" ma:internalName="_dlc_DocIdPersistId" ma:readOnly="true">
      <xsd:simpleType>
        <xsd:restriction base="dms:Boolean"/>
      </xsd:simpleType>
    </xsd:element>
    <xsd:element name="Bates_x0020_Beg" ma:index="33" nillable="true" ma:displayName="Bates Beg" ma:internalName="Bates_x0020_Beg">
      <xsd:simpleType>
        <xsd:restriction base="dms:Text">
          <xsd:maxLength value="255"/>
        </xsd:restriction>
      </xsd:simpleType>
    </xsd:element>
    <xsd:element name="Bates_x0020_End" ma:index="34" nillable="true" ma:displayName="Bates End" ma:internalName="Bates_x0020_End">
      <xsd:simpleType>
        <xsd:restriction base="dms:Text">
          <xsd:maxLength value="255"/>
        </xsd:restriction>
      </xsd:simpleType>
    </xsd:element>
    <xsd:element name="Agency" ma:index="35" nillable="true" ma:displayName="Agency" ma:internalName="Agency">
      <xsd:simpleType>
        <xsd:restriction base="dms:Text">
          <xsd:maxLength value="255"/>
        </xsd:restriction>
      </xsd:simpleType>
    </xsd:element>
    <xsd:element name="Acronym" ma:index="36" nillable="true" ma:displayName="Acronym" ma:internalName="Acronym">
      <xsd:simpleType>
        <xsd:restriction base="dms:Text">
          <xsd:maxLength value="255"/>
        </xsd:restriction>
      </xsd:simpleType>
    </xsd:element>
    <xsd:element name="Question" ma:index="38" nillable="true" ma:displayName="Question" ma:internalName="Question">
      <xsd:simpleType>
        <xsd:restriction base="dms:Note"/>
      </xsd:simpleType>
    </xsd:element>
    <xsd:element name="IsBatesProfiled" ma:index="40" nillable="true" ma:displayName="IsBatesProfiled" ma:internalName="IsBatesProfiled">
      <xsd:simpleType>
        <xsd:restriction base="dms:Text">
          <xsd:maxLength value="255"/>
        </xsd:restriction>
      </xsd:simpleType>
    </xsd:element>
    <xsd:element name="SharedWithUsers" ma:index="4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43" nillable="true" ma:displayName="Shared With Details" ma:internalName="SharedWithDetails" ma:readOnly="true">
      <xsd:simpleType>
        <xsd:restriction base="dms:Note">
          <xsd:maxLength value="255"/>
        </xsd:restriction>
      </xsd:simpleType>
    </xsd:element>
    <xsd:element name="Do_x0020_Not_x0020_Produce" ma:index="49" nillable="true" ma:displayName="Do Not Produce" ma:default="Not Applicable" ma:description="This will skip the movement of items into completed doc set on approval as well as cleanup of In progress questions on set complete." ma:format="Dropdown" ma:internalName="Do_x0020_Not_x0020_Produce">
      <xsd:simpleType>
        <xsd:restriction base="dms:Choice">
          <xsd:enumeration value="Not Applicable"/>
          <xsd:enumeration value="Yes"/>
        </xsd:restriction>
      </xsd:simpleType>
    </xsd:element>
  </xsd:schema>
  <xsd:schema xmlns:xsd="http://www.w3.org/2001/XMLSchema" xmlns:xs="http://www.w3.org/2001/XMLSchema" xmlns:dms="http://schemas.microsoft.com/office/2006/documentManagement/types" xmlns:pc="http://schemas.microsoft.com/office/infopath/2007/PartnerControls" targetNamespace="f5667e0a-ecdb-4766-84eb-ebc6e4f78fb7" elementFormDefault="qualified">
    <xsd:import namespace="http://schemas.microsoft.com/office/2006/documentManagement/types"/>
    <xsd:import namespace="http://schemas.microsoft.com/office/infopath/2007/PartnerControls"/>
    <xsd:element name="Question_x0020_Number" ma:index="3" nillable="true" ma:displayName="Question Number" ma:indexed="true" ma:internalName="Question_x0020_Number">
      <xsd:simpleType>
        <xsd:restriction base="dms:Text">
          <xsd:maxLength value="255"/>
        </xsd:restriction>
      </xsd:simpleType>
    </xsd:element>
    <xsd:element name="Document_x0020_Type" ma:index="4" nillable="true" ma:displayName="Document Type" ma:default="Attachment" ma:format="Dropdown" ma:indexed="true" ma:internalName="Document_x0020_Type">
      <xsd:simpleType>
        <xsd:restriction base="dms:Choice">
          <xsd:enumeration value="Answer"/>
          <xsd:enumeration value="Attachment"/>
          <xsd:enumeration value="Declaration"/>
          <xsd:enumeration value="Production Overlay"/>
          <xsd:enumeration value="CPUC Initial Request"/>
          <xsd:enumeration value="DO NOT PRODUCE"/>
          <xsd:enumeration value="Transmittal"/>
          <xsd:enumeration value="Confirmation"/>
        </xsd:restriction>
      </xsd:simpleType>
    </xsd:element>
    <xsd:element name="Witness" ma:index="14" nillable="true" ma:displayName="Witness" ma:indexed="true" ma:internalName="Witness">
      <xsd:simpleType>
        <xsd:restriction base="dms:Text">
          <xsd:maxLength value="255"/>
        </xsd:restriction>
      </xsd:simpleType>
    </xsd:element>
    <xsd:element name="Assignee" ma:index="15" nillable="true" ma:displayName="Assignee" ma:internalName="Assignee">
      <xsd:simpleType>
        <xsd:restriction base="dms:Text">
          <xsd:maxLength value="255"/>
        </xsd:restriction>
      </xsd:simpleType>
    </xsd:element>
    <xsd:element name="Attorney" ma:index="16" nillable="true" ma:displayName="Attorney" ma:internalName="Attorney">
      <xsd:simpleType>
        <xsd:restriction base="dms:Text">
          <xsd:maxLength value="255"/>
        </xsd:restriction>
      </xsd:simpleType>
    </xsd:element>
    <xsd:element name="MediaServiceAutoTags" ma:index="28" nillable="true" ma:displayName="MediaServiceAutoTags" ma:internalName="MediaServiceAutoTags" ma:readOnly="true">
      <xsd:simpleType>
        <xsd:restriction base="dms:Text"/>
      </xsd:simpleType>
    </xsd:element>
    <xsd:element name="MediaServiceOCR" ma:index="29" nillable="true" ma:displayName="MediaServiceOCR" ma:internalName="MediaServiceOCR" ma:readOnly="true">
      <xsd:simpleType>
        <xsd:restriction base="dms:Note">
          <xsd:maxLength value="255"/>
        </xsd:restriction>
      </xsd:simpleType>
    </xsd:element>
    <xsd:element name="Case_x0020_manager_x0020_Text" ma:index="31" nillable="true" ma:displayName="Case manager Text" ma:internalName="Case_x0020_manager_x0020_Text">
      <xsd:simpleType>
        <xsd:restriction base="dms:Text">
          <xsd:maxLength value="255"/>
        </xsd:restriction>
      </xsd:simpleType>
    </xsd:element>
    <xsd:element name="Case_x0020_Analyst_x0020_Text" ma:index="32" nillable="true" ma:displayName="Case Analyst Text" ma:internalName="Case_x0020_Analyst_x0020_Text">
      <xsd:simpleType>
        <xsd:restriction base="dms:Text">
          <xsd:maxLength value="255"/>
        </xsd:restriction>
      </xsd:simpleType>
    </xsd:element>
    <xsd:element name="MediaServiceDateTaken" ma:index="39" nillable="true" ma:displayName="MediaServiceDateTaken" ma:hidden="true" ma:internalName="MediaServiceDateTaken" ma:readOnly="true">
      <xsd:simpleType>
        <xsd:restriction base="dms:Text"/>
      </xsd:simpleType>
    </xsd:element>
    <xsd:element name="MediaServiceLocation" ma:index="41" nillable="true" ma:displayName="Location" ma:internalName="MediaServiceLocation" ma:readOnly="true">
      <xsd:simpleType>
        <xsd:restriction base="dms:Text"/>
      </xsd:simpleType>
    </xsd:element>
    <xsd:element name="MediaServiceGenerationTime" ma:index="44" nillable="true" ma:displayName="MediaServiceGenerationTime" ma:hidden="true" ma:internalName="MediaServiceGenerationTime" ma:readOnly="true">
      <xsd:simpleType>
        <xsd:restriction base="dms:Text"/>
      </xsd:simpleType>
    </xsd:element>
    <xsd:element name="MediaServiceEventHashCode" ma:index="45" nillable="true" ma:displayName="MediaServiceEventHashCode" ma:hidden="true" ma:internalName="MediaServiceEventHashCode" ma:readOnly="true">
      <xsd:simpleType>
        <xsd:restriction base="dms:Text"/>
      </xsd:simpleType>
    </xsd:element>
    <xsd:element name="MediaServiceAutoKeyPoints" ma:index="46" nillable="true" ma:displayName="MediaServiceAutoKeyPoints" ma:hidden="true" ma:internalName="MediaServiceAutoKeyPoints" ma:readOnly="true">
      <xsd:simpleType>
        <xsd:restriction base="dms:Note"/>
      </xsd:simpleType>
    </xsd:element>
    <xsd:element name="MediaServiceKeyPoints" ma:index="47" nillable="true" ma:displayName="KeyPoints" ma:internalName="MediaServiceKeyPoints" ma:readOnly="true">
      <xsd:simpleType>
        <xsd:restriction base="dms:Note">
          <xsd:maxLength value="255"/>
        </xsd:restriction>
      </xsd:simpleType>
    </xsd:element>
    <xsd:element name="IsManualHandling" ma:index="48" nillable="true" ma:displayName="Manual Handling" ma:default="No" ma:format="Dropdown" ma:internalName="IsManualHandling">
      <xsd:simpleType>
        <xsd:restriction base="dms:Choice">
          <xsd:enumeration value="Yes"/>
          <xsd:enumeration value="No"/>
        </xsd:restriction>
      </xsd:simpleType>
    </xsd:element>
    <xsd:element name="lcf76f155ced4ddcb4097134ff3c332f" ma:index="51" nillable="true" ma:taxonomy="true" ma:internalName="lcf76f155ced4ddcb4097134ff3c332f" ma:taxonomyFieldName="MediaServiceImageTags" ma:displayName="Image Tags" ma:readOnly="false" ma:fieldId="{5cf76f15-5ced-4ddc-b409-7134ff3c332f}" ma:taxonomyMulti="true" ma:sspId="1da7e81d-6ea8-45c5-b51f-f6fb8dd5843f" ma:termSetId="09814cd3-568e-fe90-9814-8d621ff8fb84" ma:anchorId="fba54fb3-c3e1-fe81-a776-ca4b69148c4d" ma:open="true" ma:isKeyword="false">
      <xsd:complexType>
        <xsd:sequence>
          <xsd:element ref="pc:Terms" minOccurs="0" maxOccurs="1"/>
        </xsd:sequence>
      </xsd:complexType>
    </xsd:element>
    <xsd:element name="MediaLengthInSeconds" ma:index="53" nillable="true" ma:displayName="MediaLengthInSeconds" ma:hidden="true" ma:internalName="MediaLengthInSeconds" ma:readOnly="true">
      <xsd:simpleType>
        <xsd:restriction base="dms:Unknown"/>
      </xsd:simpleType>
    </xsd:element>
    <xsd:element name="MediaServiceObjectDetectorVersions" ma:index="54" nillable="true" ma:displayName="MediaServiceObjectDetectorVersions" ma:hidden="true" ma:internalName="MediaServiceObjectDetectorVersions" ma:readOnly="true">
      <xsd:simpleType>
        <xsd:restriction base="dms:Text"/>
      </xsd:simpleType>
    </xsd:element>
    <xsd:element name="Exhibit" ma:index="55" nillable="true" ma:displayName="Exhibit" ma:internalName="Exhibit">
      <xsd:simpleType>
        <xsd:restriction base="dms:Text">
          <xsd:maxLength value="255"/>
        </xsd:restriction>
      </xsd:simpleType>
    </xsd:element>
    <xsd:element name="Volume" ma:index="56" nillable="true" ma:displayName="Volume" ma:internalName="Volume">
      <xsd:simpleType>
        <xsd:restriction base="dms:Text">
          <xsd:maxLength value="255"/>
        </xsd:restriction>
      </xsd:simpleType>
    </xsd:element>
    <xsd:element name="MediaServiceSearchProperties" ma:index="57"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Status" ma:index="17" nillable="true" ma:displayName="Status" ma:format="Dropdown" ma:indexed="true" ma:internalName="_Status">
      <xsd:simpleType>
        <xsd:restriction base="dms:Choice">
          <xsd:enumeration value="(1) New"/>
          <xsd:enumeration value="(2) In Progress"/>
          <xsd:enumeration value="(3) Review"/>
          <xsd:enumeration value="(4) Law Review"/>
          <xsd:enumeration value="(5) Approved For Case Admin"/>
          <xsd:enumeration value="(6) Complete"/>
        </xsd:restriction>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4" elementFormDefault="qualified">
    <xsd:import namespace="http://schemas.microsoft.com/office/2006/documentManagement/types"/>
    <xsd:import namespace="http://schemas.microsoft.com/office/infopath/2007/PartnerControls"/>
    <xsd:element name="IconOverlay" ma:index="30" nillable="true" ma:displayName="IconOverlay" ma:hidden="true" ma:internalName="IconOverlay">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e45da448-bf9c-43e8-8676-7e88d583ded9" elementFormDefault="qualified">
    <xsd:import namespace="http://schemas.microsoft.com/office/2006/documentManagement/types"/>
    <xsd:import namespace="http://schemas.microsoft.com/office/infopath/2007/PartnerControls"/>
    <xsd:element name="TaxCatchAll" ma:index="52" nillable="true" ma:displayName="Taxonomy Catch All Column" ma:hidden="true" ma:list="{65a278c3-a9af-4b00-9d48-f36cd2a1cf94}" ma:internalName="TaxCatchAll" ma:showField="CatchAllData" ma:web="8430d550-c2bd-4ade-ae56-0b82b076c53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26" ma:displayName="Content Type"/>
        <xsd:element ref="dc:title" minOccurs="0" maxOccurs="1" ma:index="0"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ma:displayName="Status"/>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4.xml><?xml version="1.0" encoding="utf-8"?>
<p:properties xmlns:p="http://schemas.microsoft.com/office/2006/metadata/properties" xmlns:xsi="http://www.w3.org/2001/XMLSchema-instance" xmlns:pc="http://schemas.microsoft.com/office/infopath/2007/PartnerControls">
  <documentManagement>
    <TaxCatchAll xmlns="e45da448-bf9c-43e8-8676-7e88d583ded9" xsi:nil="true"/>
    <Data_x0020_Request_x0020_Set_x0020_Name xmlns="8430d550-c2bd-4ade-ae56-0b82b076c537">DR - 60377 01 Follow Up 3</Data_x0020_Request_x0020_Set_x0020_Name>
    <Response_x0020_Date xmlns="8430d550-c2bd-4ade-ae56-0b82b076c537">2024-09-16T18:53:29+00:00</Response_x0020_Date>
    <Acronym xmlns="8430d550-c2bd-4ade-ae56-0b82b076c537">2023-UPS</Acronym>
    <RimsSpid xmlns="8430d550-c2bd-4ade-ae56-0b82b076c537">22181</RimsSpid>
    <_Status xmlns="http://schemas.microsoft.com/sharepoint/v3/fields" xsi:nil="true"/>
    <IconOverlay xmlns="http://schemas.microsoft.com/sharepoint/v4" xsi:nil="true"/>
    <Data_x0020_Request_x0020_Set_x0020_Name1 xmlns="8430d550-c2bd-4ade-ae56-0b82b076c537">SPD-SCE-SB884-003</Data_x0020_Request_x0020_Set_x0020_Name1>
    <Received_x0020_Date xmlns="8430d550-c2bd-4ade-ae56-0b82b076c537">2024-09-09T07:00:00+00:00</Received_x0020_Date>
    <Year xmlns="8430d550-c2bd-4ade-ae56-0b82b076c537" xsi:nil="true"/>
    <HeaderSpid xmlns="8430d550-c2bd-4ade-ae56-0b82b076c537">9731</HeaderSpid>
    <Question xmlns="8430d550-c2bd-4ade-ae56-0b82b076c537">Please review, correct and complete all fields listed in the attached excel file (20240604 SCE 
Balancing and Memo Accounts for Wildfire Mitigations.xlsx). 
    a. Please use the date of the response to this data request to change the file name following format the “yyyymmdd SCE Balancing and Memo Accounts for Wildfire Mitigations.xlsx”. 
    b. Please add the date the table was completed in Cell A2 
    c. Please correct any of the names of the wildfire mitigation programs (Column A) implemented  by SCE. If a wildfire mitigation program is missing from Column A, please add that to the table. If a wildfire mitigation program in Column A is duplicative or not deployed by SCE please remove that from the table. 
         i. If this wildfire mitigation program is part of SCE’s wildfire mitigation plan, in Column Z, please record the appropriate Utility Initiative Tracking ID for that mitigation. 
    d. Please add any missing balancing or memorandum accounts (Column B) for the wildfire 
mitigation program (Column A).
    e. Please complete Columns G-Y according to the following methods: 
        i. Column G-H: This should include the GRC authorized revenue requirement dollar amount for the wildfire mitigation (Column A) that has already entered rates as of June 1st 2024 through the 
Commission authorized Balancing or Memorandum Account (Column B). CapEx should be recorded in Column G and OpEx should be recorded in Column H. 
        ii. Column I-J: This should include the GRC authorized revenue requirement dollar amount for the wildfire mitigation (Column A) that as of June 1st 2024 has yet to enter rates but is expected to 
do so through the Commission authorized Balancing or Memorandum Account (Column B). CapEx should be recorded in Column I and OpEx should be recorded in Column J. 
       iii. Column K-L: This should include any recorded costs for the wildfire mitigation (Column A) that go beyond the GRC authorized revenue requirement and has already entered rates as of June 1st 2024 through the Commission authorized Balancing or Memorandum Account (Column B). CapEx should be recorded in Column K and OpEx should be recorded in Column L. 
        iv. Column M-N: This should include any recorded costs for the wildfire mitigation (Column A) that go beyond the GRC authorized revenue requirement and has yet to enter rates as of June 1st 
2024 but is expected to do so through the Commission authorized Balancing or Memorandum Account (Column B). CapEx should be recorded in Column M and OpEx should be recorded in 
Column N. 
        v. Column O-P: This should include any recorded costs that have not otherwise been recovered in revenue requirements approved in the GRC or any other proceeding for the wildfire 
mitigation (Column A) that has already entered rates as of June 1st 2024 through the Commission authorized Balancing or Memorandum Account (Column B). CapEx should be recorded in Column O and OpEx should be recorded in Column P. 
        vi. Column Q-R: This should include any recorded costs that have not otherwise been recovered in revenue requirements approved in the GRC or any other proceeding for the wildfire 
mitigation (Column A) that has yet to enter rates as of June 1st 2024 but is expected to do so through the Commission authorized Balancing or Memorandum Account (Column B). CapEx should be recorded in Column Q and OpEx should be recorded in Column R. 
       vii. Column S-T: This should include any forecasted revenue requirements that have been submitted to an open GRC proceeding for the wildfire mitigation (Column A) and would be 
expected to enter rates through the Commission authorized Balancing or Memorandum Account (Column B). CapEx should be recorded in Column S and OpEx should be recorded in Column T. 
       viii. Column U-V: This should include any forecasted revenue requirements that have been submitted to an open Non-GRC proceeding for the wildfire mitigation (Column A) and would be 
expected to enter rates through the Commission authorized Balancing or Memorandum Account (Column B). CapEx should be recorded in Column U and OpEx should be recorded in Column V. 
        ix. Column W: Total for Columns G-V for the balancing or memorandum account (Column B) 
         x. Column X: Please provide the total of any Third-Party or Other funding sources for the wildfire mitigation (Column A). 
        xi. Column Y: Total of all Account Totals (Column W) plus the Third-Party or Other Funding Sources (Column X) for the wildfire mitigation (Column A). 
        xii. Columns G-V should include any authorized revenue, recorded costs or pending revenue requests from when the balancing or memorandum account (Column B) was established or when 
the pending revenue request application was filed up to the present (i.e. approximately 2017-June 1st, 2024).
      xiii. Please report Columns G-V and Column X in 2024 dollars.</Question>
    <Classification xmlns="8430d550-c2bd-4ade-ae56-0b82b076c537">Public</Classification>
    <Proceeding_x0020_Number xmlns="8430d550-c2bd-4ade-ae56-0b82b076c537">2023-UPS</Proceeding_x0020_Number>
    <Party xmlns="8430d550-c2bd-4ade-ae56-0b82b076c537">SPD</Party>
    <DR_x0020_360_x0020_Link xmlns="8430d550-c2bd-4ade-ae56-0b82b076c537">
      <Url xsi:nil="true"/>
      <Description xsi:nil="true"/>
    </DR_x0020_360_x0020_Link>
    <Agency xmlns="8430d550-c2bd-4ade-ae56-0b82b076c537">Office of Energy Infrastructure Safety (OEIS)</Agency>
    <_dlc_DocId xmlns="8430d550-c2bd-4ade-ae56-0b82b076c537">RCMS365-1419139168-232351</_dlc_DocId>
    <_dlc_DocIdUrl xmlns="8430d550-c2bd-4ade-ae56-0b82b076c537">
      <Url>https://edisonintl.sharepoint.com/teams/rcms365/_layouts/15/DocIdRedir.aspx?ID=RCMS365-1419139168-232351</Url>
      <Description>RCMS365-1419139168-232351</Description>
    </_dlc_DocIdUrl>
    <lcf76f155ced4ddcb4097134ff3c332f xmlns="f5667e0a-ecdb-4766-84eb-ebc6e4f78fb7">
      <Terms xmlns="http://schemas.microsoft.com/office/infopath/2007/PartnerControls"/>
    </lcf76f155ced4ddcb4097134ff3c332f>
    <Witness xmlns="f5667e0a-ecdb-4766-84eb-ebc6e4f78fb7" xsi:nil="true"/>
    <Assignee xmlns="f5667e0a-ecdb-4766-84eb-ebc6e4f78fb7">Kyle Ferree</Assignee>
    <Question_x0020_Number xmlns="f5667e0a-ecdb-4766-84eb-ebc6e4f78fb7">01 Follow Up 3</Question_x0020_Number>
    <Attorney xmlns="f5667e0a-ecdb-4766-84eb-ebc6e4f78fb7">Peter Shakro</Attorney>
    <Volume xmlns="f5667e0a-ecdb-4766-84eb-ebc6e4f78fb7" xsi:nil="true"/>
    <Exhibit xmlns="f5667e0a-ecdb-4766-84eb-ebc6e4f78fb7" xsi:nil="true"/>
    <Document_x0020_Type xmlns="f5667e0a-ecdb-4766-84eb-ebc6e4f78fb7">Attachment</Document_x0020_Type>
    <Case_x0020_Analyst_x0020_Text xmlns="f5667e0a-ecdb-4766-84eb-ebc6e4f78fb7" xsi:nil="true"/>
    <IsManualHandling xmlns="f5667e0a-ecdb-4766-84eb-ebc6e4f78fb7">No</IsManualHandling>
    <Bates_x0020_Beg xmlns="8430d550-c2bd-4ade-ae56-0b82b076c537" xsi:nil="true"/>
    <Bates_x0020_End xmlns="8430d550-c2bd-4ade-ae56-0b82b076c537" xsi:nil="true"/>
    <IsBatesProfiled xmlns="8430d550-c2bd-4ade-ae56-0b82b076c537" xsi:nil="true"/>
    <Do_x0020_Not_x0020_Produce xmlns="8430d550-c2bd-4ade-ae56-0b82b076c537">Not Applicable</Do_x0020_Not_x0020_Produce>
    <Case_x0020_manager_x0020_Text xmlns="f5667e0a-ecdb-4766-84eb-ebc6e4f78fb7" xsi:nil="true"/>
  </documentManagement>
</p:properties>
</file>

<file path=customXml/itemProps1.xml><?xml version="1.0" encoding="utf-8"?>
<ds:datastoreItem xmlns:ds="http://schemas.openxmlformats.org/officeDocument/2006/customXml" ds:itemID="{53734F25-7816-409E-941E-E2889A5FF16F}"/>
</file>

<file path=customXml/itemProps2.xml><?xml version="1.0" encoding="utf-8"?>
<ds:datastoreItem xmlns:ds="http://schemas.openxmlformats.org/officeDocument/2006/customXml" ds:itemID="{CE3B1337-5166-4B0F-8F3B-066A2BEB3EAD}">
  <ds:schemaRefs>
    <ds:schemaRef ds:uri="http://schemas.microsoft.com/sharepoint/v3/contenttype/forms"/>
  </ds:schemaRefs>
</ds:datastoreItem>
</file>

<file path=customXml/itemProps3.xml><?xml version="1.0" encoding="utf-8"?>
<ds:datastoreItem xmlns:ds="http://schemas.openxmlformats.org/officeDocument/2006/customXml" ds:itemID="{E2AF9C17-6F69-4096-B82A-77ACA1241AE3}">
  <ds:schemaRefs>
    <ds:schemaRef ds:uri="http://schemas.microsoft.com/sharepoint/events"/>
  </ds:schemaRefs>
</ds:datastoreItem>
</file>

<file path=customXml/itemProps4.xml><?xml version="1.0" encoding="utf-8"?>
<ds:datastoreItem xmlns:ds="http://schemas.openxmlformats.org/officeDocument/2006/customXml" ds:itemID="{89BE248B-0A7C-4AC5-B377-D23D877B28A0}">
  <ds:schemaRefs>
    <ds:schemaRef ds:uri="http://purl.org/dc/dcmitype/"/>
    <ds:schemaRef ds:uri="http://schemas.microsoft.com/sharepoint/v3/fields"/>
    <ds:schemaRef ds:uri="http://schemas.openxmlformats.org/package/2006/metadata/core-properties"/>
    <ds:schemaRef ds:uri="http://schemas.microsoft.com/office/2006/documentManagement/types"/>
    <ds:schemaRef ds:uri="http://purl.org/dc/elements/1.1/"/>
    <ds:schemaRef ds:uri="http://schemas.microsoft.com/office/2006/metadata/properties"/>
    <ds:schemaRef ds:uri="d1269d0e-3d21-492c-95ee-c4f1a377396e"/>
    <ds:schemaRef ds:uri="http://purl.org/dc/terms/"/>
    <ds:schemaRef ds:uri="8430d550-c2bd-4ade-ae56-0b82b076c537"/>
    <ds:schemaRef ds:uri="http://schemas.microsoft.com/office/infopath/2007/PartnerControls"/>
    <ds:schemaRef ds:uri="e45da448-bf9c-43e8-8676-7e88d583ded9"/>
    <ds:schemaRef ds:uri="http://schemas.microsoft.com/sharepoint/v4"/>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Overview &amp; Instructions</vt:lpstr>
      <vt:lpstr>WMP Mitigation Initiatives</vt:lpstr>
      <vt:lpstr>Pivot Mapping</vt:lpstr>
      <vt:lpstr>SCE Account Tracking</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Miller, Kevin</dc:creator>
  <cp:keywords/>
  <dc:description/>
  <cp:lastModifiedBy>Alberto Gonzalez</cp:lastModifiedBy>
  <cp:revision/>
  <dcterms:created xsi:type="dcterms:W3CDTF">2024-01-20T02:26:02Z</dcterms:created>
  <dcterms:modified xsi:type="dcterms:W3CDTF">2024-09-16T19:02:37Z</dcterms:modified>
  <cp:category/>
  <cp:contentStatus>(6) Complete</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0x010100467F9C8BEA693240B87572EA900F32170056BB0A30A73F3E41B8D140887E196634</vt:lpwstr>
  </property>
  <property fmtid="{D5CDD505-2E9C-101B-9397-08002B2CF9AE}" pid="3" name="MediaServiceImageTags">
    <vt:lpwstr/>
  </property>
  <property fmtid="{D5CDD505-2E9C-101B-9397-08002B2CF9AE}" pid="4" name="MSIP_Label_bc3dd1c7-2c40-4a31-84b2-bec599b321a0_Enabled">
    <vt:lpwstr>true</vt:lpwstr>
  </property>
  <property fmtid="{D5CDD505-2E9C-101B-9397-08002B2CF9AE}" pid="5" name="MSIP_Label_bc3dd1c7-2c40-4a31-84b2-bec599b321a0_SetDate">
    <vt:lpwstr>2024-07-23T14:39:36Z</vt:lpwstr>
  </property>
  <property fmtid="{D5CDD505-2E9C-101B-9397-08002B2CF9AE}" pid="6" name="MSIP_Label_bc3dd1c7-2c40-4a31-84b2-bec599b321a0_Method">
    <vt:lpwstr>Standard</vt:lpwstr>
  </property>
  <property fmtid="{D5CDD505-2E9C-101B-9397-08002B2CF9AE}" pid="7" name="MSIP_Label_bc3dd1c7-2c40-4a31-84b2-bec599b321a0_Name">
    <vt:lpwstr>bc3dd1c7-2c40-4a31-84b2-bec599b321a0</vt:lpwstr>
  </property>
  <property fmtid="{D5CDD505-2E9C-101B-9397-08002B2CF9AE}" pid="8" name="MSIP_Label_bc3dd1c7-2c40-4a31-84b2-bec599b321a0_SiteId">
    <vt:lpwstr>5b2a8fee-4c95-4bdc-8aae-196f8aacb1b6</vt:lpwstr>
  </property>
  <property fmtid="{D5CDD505-2E9C-101B-9397-08002B2CF9AE}" pid="9" name="MSIP_Label_bc3dd1c7-2c40-4a31-84b2-bec599b321a0_ActionId">
    <vt:lpwstr>b57ecd4b-323e-4abe-a67f-94a395ac8a11</vt:lpwstr>
  </property>
  <property fmtid="{D5CDD505-2E9C-101B-9397-08002B2CF9AE}" pid="10" name="MSIP_Label_bc3dd1c7-2c40-4a31-84b2-bec599b321a0_ContentBits">
    <vt:lpwstr>0</vt:lpwstr>
  </property>
  <property fmtid="{D5CDD505-2E9C-101B-9397-08002B2CF9AE}" pid="11" name="_dlc_DocIdItemGuid">
    <vt:lpwstr>ffc3a0c8-1cb5-4a0b-a6d3-2f04c7263d52</vt:lpwstr>
  </property>
  <property fmtid="{D5CDD505-2E9C-101B-9397-08002B2CF9AE}" pid="12" name="_docset_NoMedatataSyncRequired">
    <vt:lpwstr>False</vt:lpwstr>
  </property>
  <property fmtid="{D5CDD505-2E9C-101B-9397-08002B2CF9AE}" pid="13" name="Review Status">
    <vt:lpwstr>https://edisonintl.sharepoint.com/teams/rcms365/Lists/Data Request Review Tasks/Review%20Task%20View.aspx?QuestionDocID=232344  , Completed</vt:lpwstr>
  </property>
  <property fmtid="{D5CDD505-2E9C-101B-9397-08002B2CF9AE}" pid="14" name="MarkedForDeletion">
    <vt:bool>false</vt:bool>
  </property>
  <property fmtid="{D5CDD505-2E9C-101B-9397-08002B2CF9AE}" pid="15" name="Reassignment">
    <vt:lpwstr>, </vt:lpwstr>
  </property>
  <property fmtid="{D5CDD505-2E9C-101B-9397-08002B2CF9AE}" pid="16" name="Start Security WF">
    <vt:lpwstr>, </vt:lpwstr>
  </property>
  <property fmtid="{D5CDD505-2E9C-101B-9397-08002B2CF9AE}" pid="17" name="Party0">
    <vt:lpwstr>SPD</vt:lpwstr>
  </property>
  <property fmtid="{D5CDD505-2E9C-101B-9397-08002B2CF9AE}" pid="18" name="Data Request Set Name1">
    <vt:lpwstr>SPD-SCE-SB884-003</vt:lpwstr>
  </property>
  <property fmtid="{D5CDD505-2E9C-101B-9397-08002B2CF9AE}" pid="19" name="DeletedBy">
    <vt:lpwstr/>
  </property>
  <property fmtid="{D5CDD505-2E9C-101B-9397-08002B2CF9AE}" pid="20" name="Manual Handling">
    <vt:lpwstr>, </vt:lpwstr>
  </property>
  <property fmtid="{D5CDD505-2E9C-101B-9397-08002B2CF9AE}" pid="21" name="Test WF">
    <vt:lpwstr>, </vt:lpwstr>
  </property>
  <property fmtid="{D5CDD505-2E9C-101B-9397-08002B2CF9AE}" pid="22" name="Document Review Status">
    <vt:lpwstr>Pending for Case Admin</vt:lpwstr>
  </property>
  <property fmtid="{D5CDD505-2E9C-101B-9397-08002B2CF9AE}" pid="23" name="Modified Date">
    <vt:filetime>2024-09-16T07:00:00Z</vt:filetime>
  </property>
</Properties>
</file>